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rels" ContentType="application/vnd.openxmlformats-package.relationships+xml"/>
  <Default Extension="emf" ContentType="image/x-em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702"/>
  <workbookPr/>
  <mc:AlternateContent xmlns:mc="http://schemas.openxmlformats.org/markup-compatibility/2006">
    <mc:Choice Requires="x15">
      <x15ac:absPath xmlns:x15ac="http://schemas.microsoft.com/office/spreadsheetml/2010/11/ac" url="/Users/neli/Dropbox (Cardboard Box)/SIKSIK/MSRP/MODUL 8  - MSRP 16/10 e-Asistent Najemi/"/>
    </mc:Choice>
  </mc:AlternateContent>
  <bookViews>
    <workbookView xWindow="0" yWindow="460" windowWidth="25600" windowHeight="15540"/>
  </bookViews>
  <sheets>
    <sheet name="NAVODILA ZA UPORABO" sheetId="6" r:id="rId1"/>
    <sheet name="MESEČNO ODPLAČEVANJE - NA KONCU" sheetId="1" r:id="rId2"/>
    <sheet name="LETNO ODPLAČEVANJE - NA KONCU" sheetId="3" r:id="rId3"/>
    <sheet name="MESEČNO ODPLAČEVANJE - NA ZAČET" sheetId="4" r:id="rId4"/>
    <sheet name="LETNO ODPLAČEVANJE - NA ZAČETKU" sheetId="5" r:id="rId5"/>
  </sheets>
  <definedNames>
    <definedName name="AS2DocOpenMode" hidden="1">"AS2DocumentEdit"</definedName>
    <definedName name="AS2NamedRange" hidden="1">8</definedName>
    <definedName name="tagnaj036" localSheetId="4">'MESEČNO ODPLAČEVANJE - NA KONCU'!#REF!</definedName>
    <definedName name="tagnaj036" localSheetId="3">'MESEČNO ODPLAČEVANJE - NA ZAČET'!#REF!</definedName>
    <definedName name="tagnaj036">'MESEČNO ODPLAČEVANJE - NA KONCU'!#REF!</definedName>
    <definedName name="tagnaj039" localSheetId="4">'LETNO ODPLAČEVANJE - NA ZAČETKU'!#REF!</definedName>
    <definedName name="tagnaj039" localSheetId="3">'LETNO ODPLAČEVANJE - NA KONCU'!#REF!</definedName>
    <definedName name="tagnaj039">'LETNO ODPLAČEVANJE - NA KONCU'!#REF!</definedName>
    <definedName name="wrn.Aging._.and._.Trend._.Analysis." localSheetId="2" hidden="1">{#N/A,#N/A,FALSE,"Aging Summary";#N/A,#N/A,FALSE,"Ratio Analysis";#N/A,#N/A,FALSE,"Test 120 Day Accts";#N/A,#N/A,FALSE,"Tickmarks"}</definedName>
    <definedName name="wrn.Aging._.and._.Trend._.Analysis." localSheetId="4" hidden="1">{#N/A,#N/A,FALSE,"Aging Summary";#N/A,#N/A,FALSE,"Ratio Analysis";#N/A,#N/A,FALSE,"Test 120 Day Accts";#N/A,#N/A,FALSE,"Tickmarks"}</definedName>
    <definedName name="wrn.Aging._.and._.Trend._.Analysis." localSheetId="1" hidden="1">{#N/A,#N/A,FALSE,"Aging Summary";#N/A,#N/A,FALSE,"Ratio Analysis";#N/A,#N/A,FALSE,"Test 120 Day Accts";#N/A,#N/A,FALSE,"Tickmarks"}</definedName>
    <definedName name="wrn.Aging._.and._.Trend._.Analysis." localSheetId="3" hidden="1">{#N/A,#N/A,FALSE,"Aging Summary";#N/A,#N/A,FALSE,"Ratio Analysis";#N/A,#N/A,FALSE,"Test 120 Day Accts";#N/A,#N/A,FALSE,"Tickmarks"}</definedName>
    <definedName name="wrn.Aging._.and._.Trend._.Analysis." hidden="1">{#N/A,#N/A,FALSE,"Aging Summary";#N/A,#N/A,FALSE,"Ratio Analysis";#N/A,#N/A,FALSE,"Test 120 Day Accts";#N/A,#N/A,FALSE,"Tickmarks"}</definedName>
  </definedNames>
  <calcPr calcId="15251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  <ext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8" i="6" l="1"/>
  <c r="G19" i="6"/>
  <c r="G20" i="6"/>
  <c r="G14" i="6"/>
  <c r="G11" i="6"/>
  <c r="G15" i="6"/>
  <c r="G9" i="6"/>
  <c r="G16" i="5"/>
  <c r="E39" i="5"/>
  <c r="F39" i="5"/>
  <c r="E40" i="5"/>
  <c r="F40" i="5"/>
  <c r="E41" i="5"/>
  <c r="F41" i="5"/>
  <c r="E42" i="5"/>
  <c r="F42" i="5"/>
  <c r="E43" i="5"/>
  <c r="F43" i="5"/>
  <c r="E44" i="5"/>
  <c r="F44" i="5"/>
  <c r="E45" i="5"/>
  <c r="F45" i="5"/>
  <c r="E46" i="5"/>
  <c r="F46" i="5"/>
  <c r="E47" i="5"/>
  <c r="F47" i="5"/>
  <c r="E48" i="5"/>
  <c r="F48" i="5"/>
  <c r="E49" i="5"/>
  <c r="F49" i="5"/>
  <c r="E50" i="5"/>
  <c r="F50" i="5"/>
  <c r="E51" i="5"/>
  <c r="F51" i="5"/>
  <c r="E52" i="5"/>
  <c r="F52" i="5"/>
  <c r="E53" i="5"/>
  <c r="F53" i="5"/>
  <c r="E54" i="5"/>
  <c r="F54" i="5"/>
  <c r="E55" i="5"/>
  <c r="F55" i="5"/>
  <c r="E56" i="5"/>
  <c r="F56" i="5"/>
  <c r="E57" i="5"/>
  <c r="F57" i="5"/>
  <c r="E58" i="5"/>
  <c r="F58" i="5"/>
  <c r="E59" i="5"/>
  <c r="F59" i="5"/>
  <c r="E60" i="5"/>
  <c r="F60" i="5"/>
  <c r="E61" i="5"/>
  <c r="F61" i="5"/>
  <c r="E62" i="5"/>
  <c r="F62" i="5"/>
  <c r="E63" i="5"/>
  <c r="F63" i="5"/>
  <c r="E64" i="5"/>
  <c r="F64" i="5"/>
  <c r="E65" i="5"/>
  <c r="F65" i="5"/>
  <c r="E66" i="5"/>
  <c r="F66" i="5"/>
  <c r="E67" i="5"/>
  <c r="F67" i="5"/>
  <c r="E68" i="5"/>
  <c r="F68" i="5"/>
  <c r="E69" i="5"/>
  <c r="F69" i="5"/>
  <c r="E70" i="5"/>
  <c r="F70" i="5"/>
  <c r="E71" i="5"/>
  <c r="F71" i="5"/>
  <c r="E72" i="5"/>
  <c r="F72" i="5"/>
  <c r="E73" i="5"/>
  <c r="F73" i="5"/>
  <c r="E74" i="5"/>
  <c r="F74" i="5"/>
  <c r="E75" i="5"/>
  <c r="F75" i="5"/>
  <c r="E76" i="5"/>
  <c r="F76" i="5"/>
  <c r="E77" i="5"/>
  <c r="F77" i="5"/>
  <c r="E78" i="5"/>
  <c r="F78" i="5"/>
  <c r="E79" i="5"/>
  <c r="F79" i="5"/>
  <c r="E80" i="5"/>
  <c r="F80" i="5"/>
  <c r="E81" i="5"/>
  <c r="F81" i="5"/>
  <c r="E82" i="5"/>
  <c r="F82" i="5"/>
  <c r="E83" i="5"/>
  <c r="F83" i="5"/>
  <c r="E84" i="5"/>
  <c r="F84" i="5"/>
  <c r="E85" i="5"/>
  <c r="F85" i="5"/>
  <c r="E86" i="5"/>
  <c r="F86" i="5"/>
  <c r="E87" i="5"/>
  <c r="F87" i="5"/>
  <c r="E38" i="5"/>
  <c r="F38" i="5"/>
  <c r="G16" i="4"/>
  <c r="F39" i="4"/>
  <c r="G39" i="4"/>
  <c r="F40" i="4"/>
  <c r="G40" i="4"/>
  <c r="F41" i="4"/>
  <c r="G41" i="4"/>
  <c r="F42" i="4"/>
  <c r="G42" i="4"/>
  <c r="F43" i="4"/>
  <c r="G43" i="4"/>
  <c r="F44" i="4"/>
  <c r="G44" i="4"/>
  <c r="F45" i="4"/>
  <c r="G45" i="4"/>
  <c r="F46" i="4"/>
  <c r="G46" i="4"/>
  <c r="F47" i="4"/>
  <c r="G47" i="4"/>
  <c r="F48" i="4"/>
  <c r="G48" i="4"/>
  <c r="F49" i="4"/>
  <c r="G49" i="4"/>
  <c r="F50" i="4"/>
  <c r="G50" i="4"/>
  <c r="F51" i="4"/>
  <c r="G51" i="4"/>
  <c r="F52" i="4"/>
  <c r="G52" i="4"/>
  <c r="F53" i="4"/>
  <c r="G53" i="4"/>
  <c r="F54" i="4"/>
  <c r="G54" i="4"/>
  <c r="F55" i="4"/>
  <c r="G55" i="4"/>
  <c r="F56" i="4"/>
  <c r="G56" i="4"/>
  <c r="F57" i="4"/>
  <c r="G57" i="4"/>
  <c r="F58" i="4"/>
  <c r="G58" i="4"/>
  <c r="F59" i="4"/>
  <c r="G59" i="4"/>
  <c r="F60" i="4"/>
  <c r="G60" i="4"/>
  <c r="F61" i="4"/>
  <c r="G61" i="4"/>
  <c r="F62" i="4"/>
  <c r="G62" i="4"/>
  <c r="F63" i="4"/>
  <c r="G63" i="4"/>
  <c r="F64" i="4"/>
  <c r="G64" i="4"/>
  <c r="F65" i="4"/>
  <c r="G65" i="4"/>
  <c r="F66" i="4"/>
  <c r="G66" i="4"/>
  <c r="F67" i="4"/>
  <c r="G67" i="4"/>
  <c r="F68" i="4"/>
  <c r="G68" i="4"/>
  <c r="F69" i="4"/>
  <c r="G69" i="4"/>
  <c r="F70" i="4"/>
  <c r="G70" i="4"/>
  <c r="F71" i="4"/>
  <c r="G71" i="4"/>
  <c r="F72" i="4"/>
  <c r="G72" i="4"/>
  <c r="F73" i="4"/>
  <c r="G73" i="4"/>
  <c r="F74" i="4"/>
  <c r="G74" i="4"/>
  <c r="F75" i="4"/>
  <c r="G75" i="4"/>
  <c r="F76" i="4"/>
  <c r="G76" i="4"/>
  <c r="F77" i="4"/>
  <c r="G77" i="4"/>
  <c r="F78" i="4"/>
  <c r="G78" i="4"/>
  <c r="F79" i="4"/>
  <c r="G79" i="4"/>
  <c r="F80" i="4"/>
  <c r="G80" i="4"/>
  <c r="F81" i="4"/>
  <c r="G81" i="4"/>
  <c r="F82" i="4"/>
  <c r="G82" i="4"/>
  <c r="F83" i="4"/>
  <c r="G83" i="4"/>
  <c r="F84" i="4"/>
  <c r="G84" i="4"/>
  <c r="F85" i="4"/>
  <c r="G85" i="4"/>
  <c r="F86" i="4"/>
  <c r="G86" i="4"/>
  <c r="F87" i="4"/>
  <c r="G87" i="4"/>
  <c r="F88" i="4"/>
  <c r="G88" i="4"/>
  <c r="F89" i="4"/>
  <c r="G89" i="4"/>
  <c r="F90" i="4"/>
  <c r="G90" i="4"/>
  <c r="F91" i="4"/>
  <c r="G91" i="4"/>
  <c r="F92" i="4"/>
  <c r="G92" i="4"/>
  <c r="F93" i="4"/>
  <c r="G93" i="4"/>
  <c r="F94" i="4"/>
  <c r="G94" i="4"/>
  <c r="F95" i="4"/>
  <c r="G95" i="4"/>
  <c r="F96" i="4"/>
  <c r="G96" i="4"/>
  <c r="F97" i="4"/>
  <c r="G97" i="4"/>
  <c r="F98" i="4"/>
  <c r="G98" i="4"/>
  <c r="F99" i="4"/>
  <c r="G99" i="4"/>
  <c r="F100" i="4"/>
  <c r="G100" i="4"/>
  <c r="F101" i="4"/>
  <c r="G101" i="4"/>
  <c r="F102" i="4"/>
  <c r="G102" i="4"/>
  <c r="F103" i="4"/>
  <c r="G103" i="4"/>
  <c r="F104" i="4"/>
  <c r="G104" i="4"/>
  <c r="F105" i="4"/>
  <c r="G105" i="4"/>
  <c r="F106" i="4"/>
  <c r="G106" i="4"/>
  <c r="F107" i="4"/>
  <c r="G107" i="4"/>
  <c r="F108" i="4"/>
  <c r="G108" i="4"/>
  <c r="F109" i="4"/>
  <c r="G109" i="4"/>
  <c r="F110" i="4"/>
  <c r="G110" i="4"/>
  <c r="F111" i="4"/>
  <c r="G111" i="4"/>
  <c r="F112" i="4"/>
  <c r="G112" i="4"/>
  <c r="F113" i="4"/>
  <c r="G113" i="4"/>
  <c r="F114" i="4"/>
  <c r="G114" i="4"/>
  <c r="F115" i="4"/>
  <c r="G115" i="4"/>
  <c r="F116" i="4"/>
  <c r="G116" i="4"/>
  <c r="F117" i="4"/>
  <c r="G117" i="4"/>
  <c r="F118" i="4"/>
  <c r="G118" i="4"/>
  <c r="F119" i="4"/>
  <c r="G119" i="4"/>
  <c r="F120" i="4"/>
  <c r="G120" i="4"/>
  <c r="F121" i="4"/>
  <c r="G121" i="4"/>
  <c r="F122" i="4"/>
  <c r="G122" i="4"/>
  <c r="F123" i="4"/>
  <c r="G123" i="4"/>
  <c r="F124" i="4"/>
  <c r="G124" i="4"/>
  <c r="F125" i="4"/>
  <c r="G125" i="4"/>
  <c r="F126" i="4"/>
  <c r="G126" i="4"/>
  <c r="F127" i="4"/>
  <c r="G127" i="4"/>
  <c r="F128" i="4"/>
  <c r="G128" i="4"/>
  <c r="F129" i="4"/>
  <c r="G129" i="4"/>
  <c r="F130" i="4"/>
  <c r="G130" i="4"/>
  <c r="F131" i="4"/>
  <c r="G131" i="4"/>
  <c r="F132" i="4"/>
  <c r="G132" i="4"/>
  <c r="F133" i="4"/>
  <c r="G133" i="4"/>
  <c r="F134" i="4"/>
  <c r="G134" i="4"/>
  <c r="F135" i="4"/>
  <c r="G135" i="4"/>
  <c r="F136" i="4"/>
  <c r="G136" i="4"/>
  <c r="F137" i="4"/>
  <c r="G137" i="4"/>
  <c r="F138" i="4"/>
  <c r="G138" i="4"/>
  <c r="F139" i="4"/>
  <c r="G139" i="4"/>
  <c r="F140" i="4"/>
  <c r="G140" i="4"/>
  <c r="F141" i="4"/>
  <c r="G141" i="4"/>
  <c r="F142" i="4"/>
  <c r="G142" i="4"/>
  <c r="F143" i="4"/>
  <c r="G143" i="4"/>
  <c r="F144" i="4"/>
  <c r="G144" i="4"/>
  <c r="F145" i="4"/>
  <c r="G145" i="4"/>
  <c r="F146" i="4"/>
  <c r="G146" i="4"/>
  <c r="F147" i="4"/>
  <c r="G147" i="4"/>
  <c r="F148" i="4"/>
  <c r="G148" i="4"/>
  <c r="F149" i="4"/>
  <c r="G149" i="4"/>
  <c r="F150" i="4"/>
  <c r="G150" i="4"/>
  <c r="F151" i="4"/>
  <c r="G151" i="4"/>
  <c r="F152" i="4"/>
  <c r="G152" i="4"/>
  <c r="F153" i="4"/>
  <c r="G153" i="4"/>
  <c r="F154" i="4"/>
  <c r="G154" i="4"/>
  <c r="F155" i="4"/>
  <c r="G155" i="4"/>
  <c r="F156" i="4"/>
  <c r="G156" i="4"/>
  <c r="F157" i="4"/>
  <c r="G157" i="4"/>
  <c r="F38" i="4"/>
  <c r="G38" i="4"/>
  <c r="M38" i="5"/>
  <c r="G19" i="5"/>
  <c r="N38" i="5"/>
  <c r="O38" i="5"/>
  <c r="M39" i="5"/>
  <c r="N39" i="5"/>
  <c r="O39" i="5"/>
  <c r="M40" i="5"/>
  <c r="N40" i="5"/>
  <c r="O40" i="5"/>
  <c r="M41" i="5"/>
  <c r="N41" i="5"/>
  <c r="O41" i="5"/>
  <c r="M42" i="5"/>
  <c r="N42" i="5"/>
  <c r="O42" i="5"/>
  <c r="M43" i="5"/>
  <c r="N43" i="5"/>
  <c r="O43" i="5"/>
  <c r="M44" i="5"/>
  <c r="N44" i="5"/>
  <c r="O44" i="5"/>
  <c r="M45" i="5"/>
  <c r="N45" i="5"/>
  <c r="O45" i="5"/>
  <c r="M46" i="5"/>
  <c r="N46" i="5"/>
  <c r="O46" i="5"/>
  <c r="M47" i="5"/>
  <c r="N47" i="5"/>
  <c r="O47" i="5"/>
  <c r="M48" i="5"/>
  <c r="N48" i="5"/>
  <c r="O48" i="5"/>
  <c r="M49" i="5"/>
  <c r="N49" i="5"/>
  <c r="O49" i="5"/>
  <c r="M50" i="5"/>
  <c r="N50" i="5"/>
  <c r="O50" i="5"/>
  <c r="M51" i="5"/>
  <c r="N51" i="5"/>
  <c r="O51" i="5"/>
  <c r="M52" i="5"/>
  <c r="N52" i="5"/>
  <c r="O52" i="5"/>
  <c r="M53" i="5"/>
  <c r="N53" i="5"/>
  <c r="O53" i="5"/>
  <c r="M54" i="5"/>
  <c r="N54" i="5"/>
  <c r="O54" i="5"/>
  <c r="M55" i="5"/>
  <c r="N55" i="5"/>
  <c r="O55" i="5"/>
  <c r="M56" i="5"/>
  <c r="N56" i="5"/>
  <c r="O56" i="5"/>
  <c r="M57" i="5"/>
  <c r="N57" i="5"/>
  <c r="O57" i="5"/>
  <c r="M58" i="5"/>
  <c r="N58" i="5"/>
  <c r="O58" i="5"/>
  <c r="M59" i="5"/>
  <c r="N59" i="5"/>
  <c r="O59" i="5"/>
  <c r="M60" i="5"/>
  <c r="N60" i="5"/>
  <c r="O60" i="5"/>
  <c r="M61" i="5"/>
  <c r="N61" i="5"/>
  <c r="O61" i="5"/>
  <c r="M62" i="5"/>
  <c r="N62" i="5"/>
  <c r="O62" i="5"/>
  <c r="M63" i="5"/>
  <c r="N63" i="5"/>
  <c r="O63" i="5"/>
  <c r="M64" i="5"/>
  <c r="N64" i="5"/>
  <c r="O64" i="5"/>
  <c r="M65" i="5"/>
  <c r="N65" i="5"/>
  <c r="O65" i="5"/>
  <c r="M66" i="5"/>
  <c r="N66" i="5"/>
  <c r="O66" i="5"/>
  <c r="M67" i="5"/>
  <c r="N67" i="5"/>
  <c r="O67" i="5"/>
  <c r="M68" i="5"/>
  <c r="N68" i="5"/>
  <c r="O68" i="5"/>
  <c r="M69" i="5"/>
  <c r="N69" i="5"/>
  <c r="O69" i="5"/>
  <c r="M70" i="5"/>
  <c r="N70" i="5"/>
  <c r="O70" i="5"/>
  <c r="M71" i="5"/>
  <c r="N71" i="5"/>
  <c r="O71" i="5"/>
  <c r="M72" i="5"/>
  <c r="N72" i="5"/>
  <c r="O72" i="5"/>
  <c r="M73" i="5"/>
  <c r="N73" i="5"/>
  <c r="O73" i="5"/>
  <c r="M74" i="5"/>
  <c r="N74" i="5"/>
  <c r="O74" i="5"/>
  <c r="M75" i="5"/>
  <c r="N75" i="5"/>
  <c r="O75" i="5"/>
  <c r="M76" i="5"/>
  <c r="N76" i="5"/>
  <c r="O76" i="5"/>
  <c r="M77" i="5"/>
  <c r="N77" i="5"/>
  <c r="O77" i="5"/>
  <c r="M78" i="5"/>
  <c r="N78" i="5"/>
  <c r="O78" i="5"/>
  <c r="M79" i="5"/>
  <c r="N79" i="5"/>
  <c r="O79" i="5"/>
  <c r="M80" i="5"/>
  <c r="N80" i="5"/>
  <c r="O80" i="5"/>
  <c r="M81" i="5"/>
  <c r="N81" i="5"/>
  <c r="O81" i="5"/>
  <c r="M82" i="5"/>
  <c r="N82" i="5"/>
  <c r="O82" i="5"/>
  <c r="M83" i="5"/>
  <c r="N83" i="5"/>
  <c r="O83" i="5"/>
  <c r="M84" i="5"/>
  <c r="N84" i="5"/>
  <c r="O84" i="5"/>
  <c r="M85" i="5"/>
  <c r="N85" i="5"/>
  <c r="O85" i="5"/>
  <c r="M86" i="5"/>
  <c r="N86" i="5"/>
  <c r="O86" i="5"/>
  <c r="M87" i="5"/>
  <c r="N87" i="5"/>
  <c r="O87" i="5"/>
  <c r="D38" i="5"/>
  <c r="G38" i="5"/>
  <c r="H38" i="5"/>
  <c r="D39" i="5"/>
  <c r="G39" i="5"/>
  <c r="H39" i="5"/>
  <c r="D40" i="5"/>
  <c r="G40" i="5"/>
  <c r="H40" i="5"/>
  <c r="D41" i="5"/>
  <c r="G41" i="5"/>
  <c r="H41" i="5"/>
  <c r="D42" i="5"/>
  <c r="G42" i="5"/>
  <c r="H42" i="5"/>
  <c r="D43" i="5"/>
  <c r="G43" i="5"/>
  <c r="H43" i="5"/>
  <c r="D44" i="5"/>
  <c r="G44" i="5"/>
  <c r="H44" i="5"/>
  <c r="D45" i="5"/>
  <c r="G45" i="5"/>
  <c r="H45" i="5"/>
  <c r="D46" i="5"/>
  <c r="G46" i="5"/>
  <c r="H46" i="5"/>
  <c r="D47" i="5"/>
  <c r="G47" i="5"/>
  <c r="H47" i="5"/>
  <c r="D48" i="5"/>
  <c r="G48" i="5"/>
  <c r="H48" i="5"/>
  <c r="D49" i="5"/>
  <c r="G49" i="5"/>
  <c r="H49" i="5"/>
  <c r="D50" i="5"/>
  <c r="G50" i="5"/>
  <c r="H50" i="5"/>
  <c r="D51" i="5"/>
  <c r="G51" i="5"/>
  <c r="H51" i="5"/>
  <c r="D52" i="5"/>
  <c r="G52" i="5"/>
  <c r="H52" i="5"/>
  <c r="D53" i="5"/>
  <c r="G53" i="5"/>
  <c r="H53" i="5"/>
  <c r="D54" i="5"/>
  <c r="G54" i="5"/>
  <c r="H54" i="5"/>
  <c r="D55" i="5"/>
  <c r="G55" i="5"/>
  <c r="H55" i="5"/>
  <c r="D56" i="5"/>
  <c r="G56" i="5"/>
  <c r="H56" i="5"/>
  <c r="D57" i="5"/>
  <c r="G57" i="5"/>
  <c r="H57" i="5"/>
  <c r="D58" i="5"/>
  <c r="G58" i="5"/>
  <c r="H58" i="5"/>
  <c r="D59" i="5"/>
  <c r="G59" i="5"/>
  <c r="H59" i="5"/>
  <c r="D60" i="5"/>
  <c r="G60" i="5"/>
  <c r="H60" i="5"/>
  <c r="D61" i="5"/>
  <c r="G61" i="5"/>
  <c r="H61" i="5"/>
  <c r="D62" i="5"/>
  <c r="G62" i="5"/>
  <c r="H62" i="5"/>
  <c r="D63" i="5"/>
  <c r="G63" i="5"/>
  <c r="H63" i="5"/>
  <c r="D64" i="5"/>
  <c r="G64" i="5"/>
  <c r="H64" i="5"/>
  <c r="D65" i="5"/>
  <c r="G65" i="5"/>
  <c r="H65" i="5"/>
  <c r="D66" i="5"/>
  <c r="G66" i="5"/>
  <c r="H66" i="5"/>
  <c r="D67" i="5"/>
  <c r="G67" i="5"/>
  <c r="H67" i="5"/>
  <c r="D68" i="5"/>
  <c r="G68" i="5"/>
  <c r="H68" i="5"/>
  <c r="D69" i="5"/>
  <c r="G69" i="5"/>
  <c r="H69" i="5"/>
  <c r="D70" i="5"/>
  <c r="G70" i="5"/>
  <c r="H70" i="5"/>
  <c r="D71" i="5"/>
  <c r="G71" i="5"/>
  <c r="H71" i="5"/>
  <c r="D72" i="5"/>
  <c r="G72" i="5"/>
  <c r="H72" i="5"/>
  <c r="D73" i="5"/>
  <c r="G73" i="5"/>
  <c r="H73" i="5"/>
  <c r="D74" i="5"/>
  <c r="G74" i="5"/>
  <c r="H74" i="5"/>
  <c r="D75" i="5"/>
  <c r="G75" i="5"/>
  <c r="H75" i="5"/>
  <c r="D76" i="5"/>
  <c r="G76" i="5"/>
  <c r="H76" i="5"/>
  <c r="D77" i="5"/>
  <c r="G77" i="5"/>
  <c r="H77" i="5"/>
  <c r="D78" i="5"/>
  <c r="G78" i="5"/>
  <c r="H78" i="5"/>
  <c r="D79" i="5"/>
  <c r="G79" i="5"/>
  <c r="H79" i="5"/>
  <c r="D80" i="5"/>
  <c r="G80" i="5"/>
  <c r="H80" i="5"/>
  <c r="D81" i="5"/>
  <c r="G81" i="5"/>
  <c r="H81" i="5"/>
  <c r="D82" i="5"/>
  <c r="G82" i="5"/>
  <c r="H82" i="5"/>
  <c r="D83" i="5"/>
  <c r="G83" i="5"/>
  <c r="H83" i="5"/>
  <c r="D84" i="5"/>
  <c r="G84" i="5"/>
  <c r="H84" i="5"/>
  <c r="D85" i="5"/>
  <c r="G85" i="5"/>
  <c r="H85" i="5"/>
  <c r="D86" i="5"/>
  <c r="G86" i="5"/>
  <c r="H86" i="5"/>
  <c r="D87" i="5"/>
  <c r="G87" i="5"/>
  <c r="H87" i="5"/>
  <c r="N37" i="5"/>
  <c r="G37" i="5"/>
  <c r="F37" i="5"/>
  <c r="E37" i="5"/>
  <c r="G23" i="5"/>
  <c r="G24" i="5"/>
  <c r="G25" i="5"/>
  <c r="G20" i="5"/>
  <c r="G14" i="5"/>
  <c r="N38" i="4"/>
  <c r="G19" i="4"/>
  <c r="O38" i="4"/>
  <c r="P38" i="4"/>
  <c r="N39" i="4"/>
  <c r="O39" i="4"/>
  <c r="P39" i="4"/>
  <c r="N40" i="4"/>
  <c r="O40" i="4"/>
  <c r="P40" i="4"/>
  <c r="N41" i="4"/>
  <c r="O41" i="4"/>
  <c r="P41" i="4"/>
  <c r="N42" i="4"/>
  <c r="O42" i="4"/>
  <c r="P42" i="4"/>
  <c r="N43" i="4"/>
  <c r="O43" i="4"/>
  <c r="P43" i="4"/>
  <c r="N44" i="4"/>
  <c r="O44" i="4"/>
  <c r="P44" i="4"/>
  <c r="N45" i="4"/>
  <c r="O45" i="4"/>
  <c r="P45" i="4"/>
  <c r="N46" i="4"/>
  <c r="O46" i="4"/>
  <c r="P46" i="4"/>
  <c r="N47" i="4"/>
  <c r="O47" i="4"/>
  <c r="P47" i="4"/>
  <c r="N48" i="4"/>
  <c r="O48" i="4"/>
  <c r="P48" i="4"/>
  <c r="N49" i="4"/>
  <c r="O49" i="4"/>
  <c r="P49" i="4"/>
  <c r="N50" i="4"/>
  <c r="O50" i="4"/>
  <c r="P50" i="4"/>
  <c r="N51" i="4"/>
  <c r="O51" i="4"/>
  <c r="P51" i="4"/>
  <c r="N52" i="4"/>
  <c r="O52" i="4"/>
  <c r="P52" i="4"/>
  <c r="N53" i="4"/>
  <c r="O53" i="4"/>
  <c r="P53" i="4"/>
  <c r="N54" i="4"/>
  <c r="O54" i="4"/>
  <c r="P54" i="4"/>
  <c r="N55" i="4"/>
  <c r="O55" i="4"/>
  <c r="P55" i="4"/>
  <c r="N56" i="4"/>
  <c r="O56" i="4"/>
  <c r="P56" i="4"/>
  <c r="N57" i="4"/>
  <c r="O57" i="4"/>
  <c r="P57" i="4"/>
  <c r="N58" i="4"/>
  <c r="O58" i="4"/>
  <c r="P58" i="4"/>
  <c r="N59" i="4"/>
  <c r="O59" i="4"/>
  <c r="P59" i="4"/>
  <c r="N60" i="4"/>
  <c r="O60" i="4"/>
  <c r="P60" i="4"/>
  <c r="N61" i="4"/>
  <c r="O61" i="4"/>
  <c r="P61" i="4"/>
  <c r="N62" i="4"/>
  <c r="O62" i="4"/>
  <c r="P62" i="4"/>
  <c r="N63" i="4"/>
  <c r="O63" i="4"/>
  <c r="P63" i="4"/>
  <c r="N64" i="4"/>
  <c r="O64" i="4"/>
  <c r="P64" i="4"/>
  <c r="N65" i="4"/>
  <c r="O65" i="4"/>
  <c r="P65" i="4"/>
  <c r="N66" i="4"/>
  <c r="O66" i="4"/>
  <c r="P66" i="4"/>
  <c r="N67" i="4"/>
  <c r="O67" i="4"/>
  <c r="P67" i="4"/>
  <c r="N68" i="4"/>
  <c r="O68" i="4"/>
  <c r="P68" i="4"/>
  <c r="N69" i="4"/>
  <c r="O69" i="4"/>
  <c r="P69" i="4"/>
  <c r="N70" i="4"/>
  <c r="O70" i="4"/>
  <c r="P70" i="4"/>
  <c r="N71" i="4"/>
  <c r="O71" i="4"/>
  <c r="P71" i="4"/>
  <c r="N72" i="4"/>
  <c r="O72" i="4"/>
  <c r="P72" i="4"/>
  <c r="N73" i="4"/>
  <c r="O73" i="4"/>
  <c r="P73" i="4"/>
  <c r="N74" i="4"/>
  <c r="O74" i="4"/>
  <c r="P74" i="4"/>
  <c r="N75" i="4"/>
  <c r="O75" i="4"/>
  <c r="P75" i="4"/>
  <c r="N76" i="4"/>
  <c r="O76" i="4"/>
  <c r="P76" i="4"/>
  <c r="N77" i="4"/>
  <c r="O77" i="4"/>
  <c r="P77" i="4"/>
  <c r="N78" i="4"/>
  <c r="O78" i="4"/>
  <c r="P78" i="4"/>
  <c r="N79" i="4"/>
  <c r="O79" i="4"/>
  <c r="P79" i="4"/>
  <c r="N80" i="4"/>
  <c r="O80" i="4"/>
  <c r="P80" i="4"/>
  <c r="N81" i="4"/>
  <c r="O81" i="4"/>
  <c r="P81" i="4"/>
  <c r="N82" i="4"/>
  <c r="O82" i="4"/>
  <c r="P82" i="4"/>
  <c r="N83" i="4"/>
  <c r="O83" i="4"/>
  <c r="P83" i="4"/>
  <c r="N84" i="4"/>
  <c r="O84" i="4"/>
  <c r="P84" i="4"/>
  <c r="N85" i="4"/>
  <c r="O85" i="4"/>
  <c r="P85" i="4"/>
  <c r="N86" i="4"/>
  <c r="O86" i="4"/>
  <c r="P86" i="4"/>
  <c r="N87" i="4"/>
  <c r="O87" i="4"/>
  <c r="P87" i="4"/>
  <c r="N88" i="4"/>
  <c r="O88" i="4"/>
  <c r="P88" i="4"/>
  <c r="N89" i="4"/>
  <c r="O89" i="4"/>
  <c r="P89" i="4"/>
  <c r="N90" i="4"/>
  <c r="O90" i="4"/>
  <c r="P90" i="4"/>
  <c r="N91" i="4"/>
  <c r="O91" i="4"/>
  <c r="P91" i="4"/>
  <c r="N92" i="4"/>
  <c r="O92" i="4"/>
  <c r="P92" i="4"/>
  <c r="N93" i="4"/>
  <c r="O93" i="4"/>
  <c r="P93" i="4"/>
  <c r="N94" i="4"/>
  <c r="O94" i="4"/>
  <c r="P94" i="4"/>
  <c r="N95" i="4"/>
  <c r="O95" i="4"/>
  <c r="P95" i="4"/>
  <c r="N96" i="4"/>
  <c r="O96" i="4"/>
  <c r="P96" i="4"/>
  <c r="N97" i="4"/>
  <c r="O97" i="4"/>
  <c r="P97" i="4"/>
  <c r="N98" i="4"/>
  <c r="O98" i="4"/>
  <c r="P98" i="4"/>
  <c r="N99" i="4"/>
  <c r="O99" i="4"/>
  <c r="P99" i="4"/>
  <c r="N100" i="4"/>
  <c r="O100" i="4"/>
  <c r="P100" i="4"/>
  <c r="N101" i="4"/>
  <c r="O101" i="4"/>
  <c r="P101" i="4"/>
  <c r="N102" i="4"/>
  <c r="O102" i="4"/>
  <c r="P102" i="4"/>
  <c r="N103" i="4"/>
  <c r="O103" i="4"/>
  <c r="P103" i="4"/>
  <c r="N104" i="4"/>
  <c r="O104" i="4"/>
  <c r="P104" i="4"/>
  <c r="N105" i="4"/>
  <c r="O105" i="4"/>
  <c r="P105" i="4"/>
  <c r="N106" i="4"/>
  <c r="O106" i="4"/>
  <c r="P106" i="4"/>
  <c r="N107" i="4"/>
  <c r="O107" i="4"/>
  <c r="P107" i="4"/>
  <c r="N108" i="4"/>
  <c r="O108" i="4"/>
  <c r="P108" i="4"/>
  <c r="N109" i="4"/>
  <c r="O109" i="4"/>
  <c r="P109" i="4"/>
  <c r="N110" i="4"/>
  <c r="O110" i="4"/>
  <c r="P110" i="4"/>
  <c r="N111" i="4"/>
  <c r="O111" i="4"/>
  <c r="P111" i="4"/>
  <c r="N112" i="4"/>
  <c r="O112" i="4"/>
  <c r="P112" i="4"/>
  <c r="N113" i="4"/>
  <c r="O113" i="4"/>
  <c r="P113" i="4"/>
  <c r="N114" i="4"/>
  <c r="O114" i="4"/>
  <c r="P114" i="4"/>
  <c r="N115" i="4"/>
  <c r="O115" i="4"/>
  <c r="P115" i="4"/>
  <c r="N116" i="4"/>
  <c r="O116" i="4"/>
  <c r="P116" i="4"/>
  <c r="N117" i="4"/>
  <c r="O117" i="4"/>
  <c r="P117" i="4"/>
  <c r="N118" i="4"/>
  <c r="O118" i="4"/>
  <c r="P118" i="4"/>
  <c r="N119" i="4"/>
  <c r="O119" i="4"/>
  <c r="P119" i="4"/>
  <c r="N120" i="4"/>
  <c r="O120" i="4"/>
  <c r="P120" i="4"/>
  <c r="N121" i="4"/>
  <c r="O121" i="4"/>
  <c r="P121" i="4"/>
  <c r="N122" i="4"/>
  <c r="O122" i="4"/>
  <c r="P122" i="4"/>
  <c r="N123" i="4"/>
  <c r="O123" i="4"/>
  <c r="P123" i="4"/>
  <c r="N124" i="4"/>
  <c r="O124" i="4"/>
  <c r="P124" i="4"/>
  <c r="N125" i="4"/>
  <c r="O125" i="4"/>
  <c r="P125" i="4"/>
  <c r="N126" i="4"/>
  <c r="O126" i="4"/>
  <c r="P126" i="4"/>
  <c r="N127" i="4"/>
  <c r="O127" i="4"/>
  <c r="P127" i="4"/>
  <c r="N128" i="4"/>
  <c r="O128" i="4"/>
  <c r="P128" i="4"/>
  <c r="N129" i="4"/>
  <c r="O129" i="4"/>
  <c r="P129" i="4"/>
  <c r="N130" i="4"/>
  <c r="O130" i="4"/>
  <c r="P130" i="4"/>
  <c r="N131" i="4"/>
  <c r="O131" i="4"/>
  <c r="P131" i="4"/>
  <c r="N132" i="4"/>
  <c r="O132" i="4"/>
  <c r="P132" i="4"/>
  <c r="N133" i="4"/>
  <c r="O133" i="4"/>
  <c r="P133" i="4"/>
  <c r="N134" i="4"/>
  <c r="O134" i="4"/>
  <c r="P134" i="4"/>
  <c r="N135" i="4"/>
  <c r="O135" i="4"/>
  <c r="P135" i="4"/>
  <c r="N136" i="4"/>
  <c r="O136" i="4"/>
  <c r="P136" i="4"/>
  <c r="N137" i="4"/>
  <c r="O137" i="4"/>
  <c r="P137" i="4"/>
  <c r="N138" i="4"/>
  <c r="O138" i="4"/>
  <c r="P138" i="4"/>
  <c r="N139" i="4"/>
  <c r="O139" i="4"/>
  <c r="P139" i="4"/>
  <c r="N140" i="4"/>
  <c r="O140" i="4"/>
  <c r="P140" i="4"/>
  <c r="N141" i="4"/>
  <c r="O141" i="4"/>
  <c r="P141" i="4"/>
  <c r="N142" i="4"/>
  <c r="O142" i="4"/>
  <c r="P142" i="4"/>
  <c r="N143" i="4"/>
  <c r="O143" i="4"/>
  <c r="P143" i="4"/>
  <c r="N144" i="4"/>
  <c r="O144" i="4"/>
  <c r="P144" i="4"/>
  <c r="N145" i="4"/>
  <c r="O145" i="4"/>
  <c r="P145" i="4"/>
  <c r="N146" i="4"/>
  <c r="O146" i="4"/>
  <c r="P146" i="4"/>
  <c r="N147" i="4"/>
  <c r="O147" i="4"/>
  <c r="P147" i="4"/>
  <c r="N148" i="4"/>
  <c r="O148" i="4"/>
  <c r="P148" i="4"/>
  <c r="N149" i="4"/>
  <c r="O149" i="4"/>
  <c r="P149" i="4"/>
  <c r="N150" i="4"/>
  <c r="O150" i="4"/>
  <c r="P150" i="4"/>
  <c r="N151" i="4"/>
  <c r="O151" i="4"/>
  <c r="P151" i="4"/>
  <c r="N152" i="4"/>
  <c r="O152" i="4"/>
  <c r="P152" i="4"/>
  <c r="N153" i="4"/>
  <c r="O153" i="4"/>
  <c r="P153" i="4"/>
  <c r="N154" i="4"/>
  <c r="O154" i="4"/>
  <c r="P154" i="4"/>
  <c r="N155" i="4"/>
  <c r="O155" i="4"/>
  <c r="P155" i="4"/>
  <c r="N156" i="4"/>
  <c r="O156" i="4"/>
  <c r="P156" i="4"/>
  <c r="N157" i="4"/>
  <c r="O157" i="4"/>
  <c r="P157" i="4"/>
  <c r="E38" i="4"/>
  <c r="H38" i="4"/>
  <c r="I38" i="4"/>
  <c r="E39" i="4"/>
  <c r="H39" i="4"/>
  <c r="I39" i="4"/>
  <c r="E40" i="4"/>
  <c r="H40" i="4"/>
  <c r="I40" i="4"/>
  <c r="E41" i="4"/>
  <c r="H41" i="4"/>
  <c r="I41" i="4"/>
  <c r="E42" i="4"/>
  <c r="H42" i="4"/>
  <c r="I42" i="4"/>
  <c r="E43" i="4"/>
  <c r="H43" i="4"/>
  <c r="I43" i="4"/>
  <c r="E44" i="4"/>
  <c r="H44" i="4"/>
  <c r="I44" i="4"/>
  <c r="E45" i="4"/>
  <c r="H45" i="4"/>
  <c r="I45" i="4"/>
  <c r="E46" i="4"/>
  <c r="H46" i="4"/>
  <c r="I46" i="4"/>
  <c r="E47" i="4"/>
  <c r="H47" i="4"/>
  <c r="I47" i="4"/>
  <c r="E48" i="4"/>
  <c r="H48" i="4"/>
  <c r="I48" i="4"/>
  <c r="E49" i="4"/>
  <c r="H49" i="4"/>
  <c r="I49" i="4"/>
  <c r="E50" i="4"/>
  <c r="H50" i="4"/>
  <c r="I50" i="4"/>
  <c r="E51" i="4"/>
  <c r="H51" i="4"/>
  <c r="I51" i="4"/>
  <c r="E52" i="4"/>
  <c r="H52" i="4"/>
  <c r="I52" i="4"/>
  <c r="E53" i="4"/>
  <c r="H53" i="4"/>
  <c r="I53" i="4"/>
  <c r="E54" i="4"/>
  <c r="H54" i="4"/>
  <c r="I54" i="4"/>
  <c r="E55" i="4"/>
  <c r="H55" i="4"/>
  <c r="I55" i="4"/>
  <c r="E56" i="4"/>
  <c r="H56" i="4"/>
  <c r="I56" i="4"/>
  <c r="E57" i="4"/>
  <c r="H57" i="4"/>
  <c r="I57" i="4"/>
  <c r="E58" i="4"/>
  <c r="H58" i="4"/>
  <c r="I58" i="4"/>
  <c r="E59" i="4"/>
  <c r="H59" i="4"/>
  <c r="I59" i="4"/>
  <c r="E60" i="4"/>
  <c r="H60" i="4"/>
  <c r="I60" i="4"/>
  <c r="E61" i="4"/>
  <c r="H61" i="4"/>
  <c r="I61" i="4"/>
  <c r="E62" i="4"/>
  <c r="H62" i="4"/>
  <c r="I62" i="4"/>
  <c r="E63" i="4"/>
  <c r="H63" i="4"/>
  <c r="I63" i="4"/>
  <c r="E64" i="4"/>
  <c r="H64" i="4"/>
  <c r="I64" i="4"/>
  <c r="E65" i="4"/>
  <c r="H65" i="4"/>
  <c r="I65" i="4"/>
  <c r="E66" i="4"/>
  <c r="H66" i="4"/>
  <c r="I66" i="4"/>
  <c r="E67" i="4"/>
  <c r="H67" i="4"/>
  <c r="I67" i="4"/>
  <c r="E68" i="4"/>
  <c r="H68" i="4"/>
  <c r="I68" i="4"/>
  <c r="E69" i="4"/>
  <c r="H69" i="4"/>
  <c r="I69" i="4"/>
  <c r="E70" i="4"/>
  <c r="H70" i="4"/>
  <c r="I70" i="4"/>
  <c r="E71" i="4"/>
  <c r="H71" i="4"/>
  <c r="I71" i="4"/>
  <c r="E72" i="4"/>
  <c r="H72" i="4"/>
  <c r="I72" i="4"/>
  <c r="E73" i="4"/>
  <c r="H73" i="4"/>
  <c r="I73" i="4"/>
  <c r="E74" i="4"/>
  <c r="H74" i="4"/>
  <c r="I74" i="4"/>
  <c r="E75" i="4"/>
  <c r="H75" i="4"/>
  <c r="I75" i="4"/>
  <c r="E76" i="4"/>
  <c r="H76" i="4"/>
  <c r="I76" i="4"/>
  <c r="E77" i="4"/>
  <c r="H77" i="4"/>
  <c r="I77" i="4"/>
  <c r="E78" i="4"/>
  <c r="H78" i="4"/>
  <c r="I78" i="4"/>
  <c r="E79" i="4"/>
  <c r="H79" i="4"/>
  <c r="I79" i="4"/>
  <c r="E80" i="4"/>
  <c r="H80" i="4"/>
  <c r="I80" i="4"/>
  <c r="E81" i="4"/>
  <c r="H81" i="4"/>
  <c r="I81" i="4"/>
  <c r="E82" i="4"/>
  <c r="H82" i="4"/>
  <c r="I82" i="4"/>
  <c r="E83" i="4"/>
  <c r="H83" i="4"/>
  <c r="I83" i="4"/>
  <c r="E84" i="4"/>
  <c r="H84" i="4"/>
  <c r="I84" i="4"/>
  <c r="E85" i="4"/>
  <c r="H85" i="4"/>
  <c r="I85" i="4"/>
  <c r="E86" i="4"/>
  <c r="H86" i="4"/>
  <c r="I86" i="4"/>
  <c r="E87" i="4"/>
  <c r="H87" i="4"/>
  <c r="I87" i="4"/>
  <c r="E88" i="4"/>
  <c r="H88" i="4"/>
  <c r="I88" i="4"/>
  <c r="E89" i="4"/>
  <c r="H89" i="4"/>
  <c r="I89" i="4"/>
  <c r="E90" i="4"/>
  <c r="H90" i="4"/>
  <c r="I90" i="4"/>
  <c r="E91" i="4"/>
  <c r="H91" i="4"/>
  <c r="I91" i="4"/>
  <c r="E92" i="4"/>
  <c r="H92" i="4"/>
  <c r="I92" i="4"/>
  <c r="E93" i="4"/>
  <c r="H93" i="4"/>
  <c r="I93" i="4"/>
  <c r="E94" i="4"/>
  <c r="H94" i="4"/>
  <c r="I94" i="4"/>
  <c r="E95" i="4"/>
  <c r="H95" i="4"/>
  <c r="I95" i="4"/>
  <c r="E96" i="4"/>
  <c r="H96" i="4"/>
  <c r="I96" i="4"/>
  <c r="E97" i="4"/>
  <c r="H97" i="4"/>
  <c r="I97" i="4"/>
  <c r="E98" i="4"/>
  <c r="H98" i="4"/>
  <c r="I98" i="4"/>
  <c r="E99" i="4"/>
  <c r="H99" i="4"/>
  <c r="I99" i="4"/>
  <c r="E100" i="4"/>
  <c r="H100" i="4"/>
  <c r="I100" i="4"/>
  <c r="E101" i="4"/>
  <c r="H101" i="4"/>
  <c r="I101" i="4"/>
  <c r="E102" i="4"/>
  <c r="H102" i="4"/>
  <c r="I102" i="4"/>
  <c r="E103" i="4"/>
  <c r="H103" i="4"/>
  <c r="I103" i="4"/>
  <c r="E104" i="4"/>
  <c r="H104" i="4"/>
  <c r="I104" i="4"/>
  <c r="E105" i="4"/>
  <c r="H105" i="4"/>
  <c r="I105" i="4"/>
  <c r="E106" i="4"/>
  <c r="H106" i="4"/>
  <c r="I106" i="4"/>
  <c r="E107" i="4"/>
  <c r="H107" i="4"/>
  <c r="I107" i="4"/>
  <c r="E108" i="4"/>
  <c r="H108" i="4"/>
  <c r="I108" i="4"/>
  <c r="E109" i="4"/>
  <c r="H109" i="4"/>
  <c r="I109" i="4"/>
  <c r="E110" i="4"/>
  <c r="H110" i="4"/>
  <c r="I110" i="4"/>
  <c r="E111" i="4"/>
  <c r="H111" i="4"/>
  <c r="I111" i="4"/>
  <c r="E112" i="4"/>
  <c r="H112" i="4"/>
  <c r="I112" i="4"/>
  <c r="E113" i="4"/>
  <c r="H113" i="4"/>
  <c r="I113" i="4"/>
  <c r="E114" i="4"/>
  <c r="H114" i="4"/>
  <c r="I114" i="4"/>
  <c r="E115" i="4"/>
  <c r="H115" i="4"/>
  <c r="I115" i="4"/>
  <c r="E116" i="4"/>
  <c r="H116" i="4"/>
  <c r="I116" i="4"/>
  <c r="E117" i="4"/>
  <c r="H117" i="4"/>
  <c r="I117" i="4"/>
  <c r="E118" i="4"/>
  <c r="H118" i="4"/>
  <c r="I118" i="4"/>
  <c r="E119" i="4"/>
  <c r="H119" i="4"/>
  <c r="I119" i="4"/>
  <c r="E120" i="4"/>
  <c r="H120" i="4"/>
  <c r="I120" i="4"/>
  <c r="E121" i="4"/>
  <c r="H121" i="4"/>
  <c r="I121" i="4"/>
  <c r="E122" i="4"/>
  <c r="H122" i="4"/>
  <c r="I122" i="4"/>
  <c r="E123" i="4"/>
  <c r="H123" i="4"/>
  <c r="I123" i="4"/>
  <c r="E124" i="4"/>
  <c r="H124" i="4"/>
  <c r="I124" i="4"/>
  <c r="E125" i="4"/>
  <c r="H125" i="4"/>
  <c r="I125" i="4"/>
  <c r="E126" i="4"/>
  <c r="H126" i="4"/>
  <c r="I126" i="4"/>
  <c r="E127" i="4"/>
  <c r="H127" i="4"/>
  <c r="I127" i="4"/>
  <c r="E128" i="4"/>
  <c r="H128" i="4"/>
  <c r="I128" i="4"/>
  <c r="E129" i="4"/>
  <c r="H129" i="4"/>
  <c r="I129" i="4"/>
  <c r="E130" i="4"/>
  <c r="H130" i="4"/>
  <c r="I130" i="4"/>
  <c r="E131" i="4"/>
  <c r="H131" i="4"/>
  <c r="I131" i="4"/>
  <c r="E132" i="4"/>
  <c r="H132" i="4"/>
  <c r="I132" i="4"/>
  <c r="E133" i="4"/>
  <c r="H133" i="4"/>
  <c r="I133" i="4"/>
  <c r="E134" i="4"/>
  <c r="H134" i="4"/>
  <c r="I134" i="4"/>
  <c r="E135" i="4"/>
  <c r="H135" i="4"/>
  <c r="I135" i="4"/>
  <c r="E136" i="4"/>
  <c r="H136" i="4"/>
  <c r="I136" i="4"/>
  <c r="E137" i="4"/>
  <c r="H137" i="4"/>
  <c r="I137" i="4"/>
  <c r="E138" i="4"/>
  <c r="H138" i="4"/>
  <c r="I138" i="4"/>
  <c r="E139" i="4"/>
  <c r="H139" i="4"/>
  <c r="I139" i="4"/>
  <c r="E140" i="4"/>
  <c r="H140" i="4"/>
  <c r="I140" i="4"/>
  <c r="E141" i="4"/>
  <c r="H141" i="4"/>
  <c r="I141" i="4"/>
  <c r="E142" i="4"/>
  <c r="H142" i="4"/>
  <c r="I142" i="4"/>
  <c r="E143" i="4"/>
  <c r="H143" i="4"/>
  <c r="I143" i="4"/>
  <c r="E144" i="4"/>
  <c r="H144" i="4"/>
  <c r="I144" i="4"/>
  <c r="E145" i="4"/>
  <c r="H145" i="4"/>
  <c r="I145" i="4"/>
  <c r="E146" i="4"/>
  <c r="H146" i="4"/>
  <c r="I146" i="4"/>
  <c r="E147" i="4"/>
  <c r="H147" i="4"/>
  <c r="I147" i="4"/>
  <c r="E148" i="4"/>
  <c r="H148" i="4"/>
  <c r="I148" i="4"/>
  <c r="E149" i="4"/>
  <c r="H149" i="4"/>
  <c r="I149" i="4"/>
  <c r="E150" i="4"/>
  <c r="H150" i="4"/>
  <c r="I150" i="4"/>
  <c r="E151" i="4"/>
  <c r="H151" i="4"/>
  <c r="I151" i="4"/>
  <c r="E152" i="4"/>
  <c r="H152" i="4"/>
  <c r="I152" i="4"/>
  <c r="E153" i="4"/>
  <c r="H153" i="4"/>
  <c r="I153" i="4"/>
  <c r="E154" i="4"/>
  <c r="H154" i="4"/>
  <c r="I154" i="4"/>
  <c r="E155" i="4"/>
  <c r="H155" i="4"/>
  <c r="I155" i="4"/>
  <c r="E156" i="4"/>
  <c r="H156" i="4"/>
  <c r="I156" i="4"/>
  <c r="E157" i="4"/>
  <c r="H157" i="4"/>
  <c r="I157" i="4"/>
  <c r="O37" i="4"/>
  <c r="H37" i="4"/>
  <c r="G37" i="4"/>
  <c r="F37" i="4"/>
  <c r="G23" i="4"/>
  <c r="G24" i="4"/>
  <c r="G25" i="4"/>
  <c r="G20" i="4"/>
  <c r="G14" i="4"/>
  <c r="G16" i="3"/>
  <c r="M38" i="3"/>
  <c r="G19" i="3"/>
  <c r="N38" i="3"/>
  <c r="O38" i="3"/>
  <c r="M39" i="3"/>
  <c r="N39" i="3"/>
  <c r="O39" i="3"/>
  <c r="M40" i="3"/>
  <c r="N40" i="3"/>
  <c r="O40" i="3"/>
  <c r="M41" i="3"/>
  <c r="N41" i="3"/>
  <c r="O41" i="3"/>
  <c r="M42" i="3"/>
  <c r="N42" i="3"/>
  <c r="O42" i="3"/>
  <c r="M43" i="3"/>
  <c r="N43" i="3"/>
  <c r="O43" i="3"/>
  <c r="M44" i="3"/>
  <c r="N44" i="3"/>
  <c r="O44" i="3"/>
  <c r="M45" i="3"/>
  <c r="N45" i="3"/>
  <c r="O45" i="3"/>
  <c r="M46" i="3"/>
  <c r="N46" i="3"/>
  <c r="O46" i="3"/>
  <c r="M47" i="3"/>
  <c r="N47" i="3"/>
  <c r="O47" i="3"/>
  <c r="M48" i="3"/>
  <c r="N48" i="3"/>
  <c r="O48" i="3"/>
  <c r="M49" i="3"/>
  <c r="N49" i="3"/>
  <c r="O49" i="3"/>
  <c r="M50" i="3"/>
  <c r="N50" i="3"/>
  <c r="O50" i="3"/>
  <c r="M51" i="3"/>
  <c r="N51" i="3"/>
  <c r="O51" i="3"/>
  <c r="M52" i="3"/>
  <c r="N52" i="3"/>
  <c r="O52" i="3"/>
  <c r="M53" i="3"/>
  <c r="N53" i="3"/>
  <c r="O53" i="3"/>
  <c r="M54" i="3"/>
  <c r="N54" i="3"/>
  <c r="O54" i="3"/>
  <c r="M55" i="3"/>
  <c r="N55" i="3"/>
  <c r="O55" i="3"/>
  <c r="M56" i="3"/>
  <c r="N56" i="3"/>
  <c r="O56" i="3"/>
  <c r="M57" i="3"/>
  <c r="N57" i="3"/>
  <c r="O57" i="3"/>
  <c r="M58" i="3"/>
  <c r="N58" i="3"/>
  <c r="O58" i="3"/>
  <c r="M59" i="3"/>
  <c r="N59" i="3"/>
  <c r="O59" i="3"/>
  <c r="M60" i="3"/>
  <c r="N60" i="3"/>
  <c r="O60" i="3"/>
  <c r="M61" i="3"/>
  <c r="N61" i="3"/>
  <c r="O61" i="3"/>
  <c r="M62" i="3"/>
  <c r="N62" i="3"/>
  <c r="O62" i="3"/>
  <c r="M63" i="3"/>
  <c r="N63" i="3"/>
  <c r="O63" i="3"/>
  <c r="M64" i="3"/>
  <c r="N64" i="3"/>
  <c r="O64" i="3"/>
  <c r="M65" i="3"/>
  <c r="N65" i="3"/>
  <c r="O65" i="3"/>
  <c r="M66" i="3"/>
  <c r="N66" i="3"/>
  <c r="O66" i="3"/>
  <c r="M67" i="3"/>
  <c r="N67" i="3"/>
  <c r="O67" i="3"/>
  <c r="M68" i="3"/>
  <c r="N68" i="3"/>
  <c r="O68" i="3"/>
  <c r="M69" i="3"/>
  <c r="N69" i="3"/>
  <c r="O69" i="3"/>
  <c r="M70" i="3"/>
  <c r="N70" i="3"/>
  <c r="O70" i="3"/>
  <c r="M71" i="3"/>
  <c r="N71" i="3"/>
  <c r="O71" i="3"/>
  <c r="M72" i="3"/>
  <c r="N72" i="3"/>
  <c r="O72" i="3"/>
  <c r="M73" i="3"/>
  <c r="N73" i="3"/>
  <c r="O73" i="3"/>
  <c r="M74" i="3"/>
  <c r="N74" i="3"/>
  <c r="O74" i="3"/>
  <c r="M75" i="3"/>
  <c r="N75" i="3"/>
  <c r="O75" i="3"/>
  <c r="M76" i="3"/>
  <c r="N76" i="3"/>
  <c r="O76" i="3"/>
  <c r="M77" i="3"/>
  <c r="N77" i="3"/>
  <c r="O77" i="3"/>
  <c r="M78" i="3"/>
  <c r="N78" i="3"/>
  <c r="O78" i="3"/>
  <c r="M79" i="3"/>
  <c r="N79" i="3"/>
  <c r="O79" i="3"/>
  <c r="M80" i="3"/>
  <c r="N80" i="3"/>
  <c r="O80" i="3"/>
  <c r="M81" i="3"/>
  <c r="N81" i="3"/>
  <c r="O81" i="3"/>
  <c r="M82" i="3"/>
  <c r="N82" i="3"/>
  <c r="O82" i="3"/>
  <c r="M83" i="3"/>
  <c r="N83" i="3"/>
  <c r="O83" i="3"/>
  <c r="M84" i="3"/>
  <c r="N84" i="3"/>
  <c r="O84" i="3"/>
  <c r="M85" i="3"/>
  <c r="N85" i="3"/>
  <c r="O85" i="3"/>
  <c r="M86" i="3"/>
  <c r="N86" i="3"/>
  <c r="O86" i="3"/>
  <c r="M87" i="3"/>
  <c r="N87" i="3"/>
  <c r="O87" i="3"/>
  <c r="D38" i="3"/>
  <c r="E38" i="3"/>
  <c r="F38" i="3"/>
  <c r="G38" i="3"/>
  <c r="H38" i="3"/>
  <c r="D39" i="3"/>
  <c r="E39" i="3"/>
  <c r="F39" i="3"/>
  <c r="G39" i="3"/>
  <c r="H39" i="3"/>
  <c r="D40" i="3"/>
  <c r="E40" i="3"/>
  <c r="F40" i="3"/>
  <c r="G40" i="3"/>
  <c r="H40" i="3"/>
  <c r="D41" i="3"/>
  <c r="E41" i="3"/>
  <c r="F41" i="3"/>
  <c r="G41" i="3"/>
  <c r="H41" i="3"/>
  <c r="D42" i="3"/>
  <c r="E42" i="3"/>
  <c r="F42" i="3"/>
  <c r="G42" i="3"/>
  <c r="H42" i="3"/>
  <c r="D43" i="3"/>
  <c r="E43" i="3"/>
  <c r="F43" i="3"/>
  <c r="G43" i="3"/>
  <c r="H43" i="3"/>
  <c r="D44" i="3"/>
  <c r="E44" i="3"/>
  <c r="F44" i="3"/>
  <c r="G44" i="3"/>
  <c r="H44" i="3"/>
  <c r="D45" i="3"/>
  <c r="E45" i="3"/>
  <c r="F45" i="3"/>
  <c r="G45" i="3"/>
  <c r="H45" i="3"/>
  <c r="D46" i="3"/>
  <c r="E46" i="3"/>
  <c r="F46" i="3"/>
  <c r="G46" i="3"/>
  <c r="H46" i="3"/>
  <c r="D47" i="3"/>
  <c r="E47" i="3"/>
  <c r="F47" i="3"/>
  <c r="G47" i="3"/>
  <c r="H47" i="3"/>
  <c r="D48" i="3"/>
  <c r="E48" i="3"/>
  <c r="F48" i="3"/>
  <c r="G48" i="3"/>
  <c r="H48" i="3"/>
  <c r="D49" i="3"/>
  <c r="E49" i="3"/>
  <c r="F49" i="3"/>
  <c r="G49" i="3"/>
  <c r="H49" i="3"/>
  <c r="D50" i="3"/>
  <c r="E50" i="3"/>
  <c r="F50" i="3"/>
  <c r="G50" i="3"/>
  <c r="H50" i="3"/>
  <c r="D51" i="3"/>
  <c r="E51" i="3"/>
  <c r="F51" i="3"/>
  <c r="G51" i="3"/>
  <c r="H51" i="3"/>
  <c r="D52" i="3"/>
  <c r="E52" i="3"/>
  <c r="F52" i="3"/>
  <c r="G52" i="3"/>
  <c r="H52" i="3"/>
  <c r="D53" i="3"/>
  <c r="E53" i="3"/>
  <c r="F53" i="3"/>
  <c r="G53" i="3"/>
  <c r="H53" i="3"/>
  <c r="D54" i="3"/>
  <c r="E54" i="3"/>
  <c r="F54" i="3"/>
  <c r="G54" i="3"/>
  <c r="H54" i="3"/>
  <c r="D55" i="3"/>
  <c r="E55" i="3"/>
  <c r="F55" i="3"/>
  <c r="G55" i="3"/>
  <c r="H55" i="3"/>
  <c r="D56" i="3"/>
  <c r="E56" i="3"/>
  <c r="F56" i="3"/>
  <c r="G56" i="3"/>
  <c r="H56" i="3"/>
  <c r="D57" i="3"/>
  <c r="E57" i="3"/>
  <c r="F57" i="3"/>
  <c r="G57" i="3"/>
  <c r="H57" i="3"/>
  <c r="D58" i="3"/>
  <c r="E58" i="3"/>
  <c r="F58" i="3"/>
  <c r="G58" i="3"/>
  <c r="H58" i="3"/>
  <c r="D59" i="3"/>
  <c r="E59" i="3"/>
  <c r="F59" i="3"/>
  <c r="G59" i="3"/>
  <c r="H59" i="3"/>
  <c r="D60" i="3"/>
  <c r="E60" i="3"/>
  <c r="F60" i="3"/>
  <c r="G60" i="3"/>
  <c r="H60" i="3"/>
  <c r="D61" i="3"/>
  <c r="E61" i="3"/>
  <c r="F61" i="3"/>
  <c r="G61" i="3"/>
  <c r="H61" i="3"/>
  <c r="D62" i="3"/>
  <c r="E62" i="3"/>
  <c r="F62" i="3"/>
  <c r="G62" i="3"/>
  <c r="H62" i="3"/>
  <c r="D63" i="3"/>
  <c r="E63" i="3"/>
  <c r="F63" i="3"/>
  <c r="G63" i="3"/>
  <c r="H63" i="3"/>
  <c r="D64" i="3"/>
  <c r="E64" i="3"/>
  <c r="F64" i="3"/>
  <c r="G64" i="3"/>
  <c r="H64" i="3"/>
  <c r="D65" i="3"/>
  <c r="E65" i="3"/>
  <c r="F65" i="3"/>
  <c r="G65" i="3"/>
  <c r="H65" i="3"/>
  <c r="D66" i="3"/>
  <c r="E66" i="3"/>
  <c r="F66" i="3"/>
  <c r="G66" i="3"/>
  <c r="H66" i="3"/>
  <c r="D67" i="3"/>
  <c r="E67" i="3"/>
  <c r="F67" i="3"/>
  <c r="G67" i="3"/>
  <c r="H67" i="3"/>
  <c r="D68" i="3"/>
  <c r="E68" i="3"/>
  <c r="F68" i="3"/>
  <c r="G68" i="3"/>
  <c r="H68" i="3"/>
  <c r="D69" i="3"/>
  <c r="E69" i="3"/>
  <c r="F69" i="3"/>
  <c r="G69" i="3"/>
  <c r="H69" i="3"/>
  <c r="D70" i="3"/>
  <c r="E70" i="3"/>
  <c r="F70" i="3"/>
  <c r="G70" i="3"/>
  <c r="H70" i="3"/>
  <c r="D71" i="3"/>
  <c r="E71" i="3"/>
  <c r="F71" i="3"/>
  <c r="G71" i="3"/>
  <c r="H71" i="3"/>
  <c r="D72" i="3"/>
  <c r="E72" i="3"/>
  <c r="F72" i="3"/>
  <c r="G72" i="3"/>
  <c r="H72" i="3"/>
  <c r="D73" i="3"/>
  <c r="E73" i="3"/>
  <c r="F73" i="3"/>
  <c r="G73" i="3"/>
  <c r="H73" i="3"/>
  <c r="D74" i="3"/>
  <c r="E74" i="3"/>
  <c r="F74" i="3"/>
  <c r="G74" i="3"/>
  <c r="H74" i="3"/>
  <c r="D75" i="3"/>
  <c r="E75" i="3"/>
  <c r="F75" i="3"/>
  <c r="G75" i="3"/>
  <c r="H75" i="3"/>
  <c r="D76" i="3"/>
  <c r="E76" i="3"/>
  <c r="F76" i="3"/>
  <c r="G76" i="3"/>
  <c r="H76" i="3"/>
  <c r="D77" i="3"/>
  <c r="E77" i="3"/>
  <c r="F77" i="3"/>
  <c r="G77" i="3"/>
  <c r="H77" i="3"/>
  <c r="D78" i="3"/>
  <c r="E78" i="3"/>
  <c r="F78" i="3"/>
  <c r="G78" i="3"/>
  <c r="H78" i="3"/>
  <c r="D79" i="3"/>
  <c r="E79" i="3"/>
  <c r="F79" i="3"/>
  <c r="G79" i="3"/>
  <c r="H79" i="3"/>
  <c r="D80" i="3"/>
  <c r="E80" i="3"/>
  <c r="F80" i="3"/>
  <c r="G80" i="3"/>
  <c r="H80" i="3"/>
  <c r="D81" i="3"/>
  <c r="E81" i="3"/>
  <c r="F81" i="3"/>
  <c r="G81" i="3"/>
  <c r="H81" i="3"/>
  <c r="D82" i="3"/>
  <c r="E82" i="3"/>
  <c r="F82" i="3"/>
  <c r="G82" i="3"/>
  <c r="H82" i="3"/>
  <c r="D83" i="3"/>
  <c r="E83" i="3"/>
  <c r="F83" i="3"/>
  <c r="G83" i="3"/>
  <c r="H83" i="3"/>
  <c r="D84" i="3"/>
  <c r="E84" i="3"/>
  <c r="F84" i="3"/>
  <c r="G84" i="3"/>
  <c r="H84" i="3"/>
  <c r="D85" i="3"/>
  <c r="E85" i="3"/>
  <c r="F85" i="3"/>
  <c r="G85" i="3"/>
  <c r="H85" i="3"/>
  <c r="D86" i="3"/>
  <c r="E86" i="3"/>
  <c r="F86" i="3"/>
  <c r="G86" i="3"/>
  <c r="H86" i="3"/>
  <c r="D87" i="3"/>
  <c r="E87" i="3"/>
  <c r="F87" i="3"/>
  <c r="G87" i="3"/>
  <c r="H87" i="3"/>
  <c r="G16" i="1"/>
  <c r="N38" i="1"/>
  <c r="G19" i="1"/>
  <c r="O38" i="1"/>
  <c r="P38" i="1"/>
  <c r="N39" i="1"/>
  <c r="O39" i="1"/>
  <c r="P39" i="1"/>
  <c r="N40" i="1"/>
  <c r="O40" i="1"/>
  <c r="P40" i="1"/>
  <c r="N41" i="1"/>
  <c r="O41" i="1"/>
  <c r="P41" i="1"/>
  <c r="N42" i="1"/>
  <c r="O42" i="1"/>
  <c r="P42" i="1"/>
  <c r="N43" i="1"/>
  <c r="O43" i="1"/>
  <c r="P43" i="1"/>
  <c r="N44" i="1"/>
  <c r="O44" i="1"/>
  <c r="P44" i="1"/>
  <c r="N45" i="1"/>
  <c r="O45" i="1"/>
  <c r="P45" i="1"/>
  <c r="N46" i="1"/>
  <c r="O46" i="1"/>
  <c r="P46" i="1"/>
  <c r="N47" i="1"/>
  <c r="O47" i="1"/>
  <c r="P47" i="1"/>
  <c r="N48" i="1"/>
  <c r="O48" i="1"/>
  <c r="P48" i="1"/>
  <c r="N49" i="1"/>
  <c r="O49" i="1"/>
  <c r="P49" i="1"/>
  <c r="N50" i="1"/>
  <c r="O50" i="1"/>
  <c r="P50" i="1"/>
  <c r="N51" i="1"/>
  <c r="O51" i="1"/>
  <c r="P51" i="1"/>
  <c r="N52" i="1"/>
  <c r="O52" i="1"/>
  <c r="P52" i="1"/>
  <c r="N53" i="1"/>
  <c r="O53" i="1"/>
  <c r="P53" i="1"/>
  <c r="N54" i="1"/>
  <c r="O54" i="1"/>
  <c r="P54" i="1"/>
  <c r="N55" i="1"/>
  <c r="O55" i="1"/>
  <c r="P55" i="1"/>
  <c r="N56" i="1"/>
  <c r="O56" i="1"/>
  <c r="P56" i="1"/>
  <c r="N57" i="1"/>
  <c r="O57" i="1"/>
  <c r="P57" i="1"/>
  <c r="N58" i="1"/>
  <c r="O58" i="1"/>
  <c r="P58" i="1"/>
  <c r="N59" i="1"/>
  <c r="O59" i="1"/>
  <c r="P59" i="1"/>
  <c r="N60" i="1"/>
  <c r="O60" i="1"/>
  <c r="P60" i="1"/>
  <c r="N61" i="1"/>
  <c r="O61" i="1"/>
  <c r="P61" i="1"/>
  <c r="N62" i="1"/>
  <c r="O62" i="1"/>
  <c r="P62" i="1"/>
  <c r="N63" i="1"/>
  <c r="O63" i="1"/>
  <c r="P63" i="1"/>
  <c r="N64" i="1"/>
  <c r="O64" i="1"/>
  <c r="P64" i="1"/>
  <c r="N65" i="1"/>
  <c r="O65" i="1"/>
  <c r="P65" i="1"/>
  <c r="N66" i="1"/>
  <c r="O66" i="1"/>
  <c r="P66" i="1"/>
  <c r="N67" i="1"/>
  <c r="O67" i="1"/>
  <c r="P67" i="1"/>
  <c r="N68" i="1"/>
  <c r="O68" i="1"/>
  <c r="P68" i="1"/>
  <c r="N69" i="1"/>
  <c r="O69" i="1"/>
  <c r="P69" i="1"/>
  <c r="N70" i="1"/>
  <c r="O70" i="1"/>
  <c r="P70" i="1"/>
  <c r="N71" i="1"/>
  <c r="O71" i="1"/>
  <c r="P71" i="1"/>
  <c r="N72" i="1"/>
  <c r="O72" i="1"/>
  <c r="P72" i="1"/>
  <c r="N73" i="1"/>
  <c r="O73" i="1"/>
  <c r="P73" i="1"/>
  <c r="N74" i="1"/>
  <c r="O74" i="1"/>
  <c r="P74" i="1"/>
  <c r="N75" i="1"/>
  <c r="O75" i="1"/>
  <c r="P75" i="1"/>
  <c r="N76" i="1"/>
  <c r="O76" i="1"/>
  <c r="P76" i="1"/>
  <c r="N77" i="1"/>
  <c r="O77" i="1"/>
  <c r="P77" i="1"/>
  <c r="N78" i="1"/>
  <c r="O78" i="1"/>
  <c r="P78" i="1"/>
  <c r="N79" i="1"/>
  <c r="O79" i="1"/>
  <c r="P79" i="1"/>
  <c r="N80" i="1"/>
  <c r="O80" i="1"/>
  <c r="P80" i="1"/>
  <c r="N81" i="1"/>
  <c r="O81" i="1"/>
  <c r="P81" i="1"/>
  <c r="N82" i="1"/>
  <c r="O82" i="1"/>
  <c r="P82" i="1"/>
  <c r="N83" i="1"/>
  <c r="O83" i="1"/>
  <c r="P83" i="1"/>
  <c r="N84" i="1"/>
  <c r="O84" i="1"/>
  <c r="P84" i="1"/>
  <c r="N85" i="1"/>
  <c r="O85" i="1"/>
  <c r="P85" i="1"/>
  <c r="N86" i="1"/>
  <c r="O86" i="1"/>
  <c r="P86" i="1"/>
  <c r="N87" i="1"/>
  <c r="O87" i="1"/>
  <c r="P87" i="1"/>
  <c r="N88" i="1"/>
  <c r="O88" i="1"/>
  <c r="P88" i="1"/>
  <c r="N89" i="1"/>
  <c r="O89" i="1"/>
  <c r="P89" i="1"/>
  <c r="N90" i="1"/>
  <c r="O90" i="1"/>
  <c r="P90" i="1"/>
  <c r="N91" i="1"/>
  <c r="O91" i="1"/>
  <c r="P91" i="1"/>
  <c r="N92" i="1"/>
  <c r="O92" i="1"/>
  <c r="P92" i="1"/>
  <c r="N93" i="1"/>
  <c r="O93" i="1"/>
  <c r="P93" i="1"/>
  <c r="N94" i="1"/>
  <c r="O94" i="1"/>
  <c r="P94" i="1"/>
  <c r="N95" i="1"/>
  <c r="O95" i="1"/>
  <c r="P95" i="1"/>
  <c r="N96" i="1"/>
  <c r="O96" i="1"/>
  <c r="P96" i="1"/>
  <c r="N97" i="1"/>
  <c r="O97" i="1"/>
  <c r="P97" i="1"/>
  <c r="N98" i="1"/>
  <c r="O98" i="1"/>
  <c r="P98" i="1"/>
  <c r="N99" i="1"/>
  <c r="O99" i="1"/>
  <c r="P99" i="1"/>
  <c r="N100" i="1"/>
  <c r="O100" i="1"/>
  <c r="P100" i="1"/>
  <c r="N101" i="1"/>
  <c r="O101" i="1"/>
  <c r="P101" i="1"/>
  <c r="N102" i="1"/>
  <c r="O102" i="1"/>
  <c r="P102" i="1"/>
  <c r="N103" i="1"/>
  <c r="O103" i="1"/>
  <c r="P103" i="1"/>
  <c r="N104" i="1"/>
  <c r="O104" i="1"/>
  <c r="P104" i="1"/>
  <c r="N105" i="1"/>
  <c r="O105" i="1"/>
  <c r="P105" i="1"/>
  <c r="N106" i="1"/>
  <c r="O106" i="1"/>
  <c r="P106" i="1"/>
  <c r="N107" i="1"/>
  <c r="O107" i="1"/>
  <c r="P107" i="1"/>
  <c r="N108" i="1"/>
  <c r="O108" i="1"/>
  <c r="P108" i="1"/>
  <c r="N109" i="1"/>
  <c r="O109" i="1"/>
  <c r="P109" i="1"/>
  <c r="N110" i="1"/>
  <c r="O110" i="1"/>
  <c r="P110" i="1"/>
  <c r="N111" i="1"/>
  <c r="O111" i="1"/>
  <c r="P111" i="1"/>
  <c r="N112" i="1"/>
  <c r="O112" i="1"/>
  <c r="P112" i="1"/>
  <c r="N113" i="1"/>
  <c r="O113" i="1"/>
  <c r="P113" i="1"/>
  <c r="N114" i="1"/>
  <c r="O114" i="1"/>
  <c r="P114" i="1"/>
  <c r="N115" i="1"/>
  <c r="O115" i="1"/>
  <c r="P115" i="1"/>
  <c r="N116" i="1"/>
  <c r="O116" i="1"/>
  <c r="P116" i="1"/>
  <c r="N117" i="1"/>
  <c r="O117" i="1"/>
  <c r="P117" i="1"/>
  <c r="N118" i="1"/>
  <c r="O118" i="1"/>
  <c r="P118" i="1"/>
  <c r="N119" i="1"/>
  <c r="O119" i="1"/>
  <c r="P119" i="1"/>
  <c r="N120" i="1"/>
  <c r="O120" i="1"/>
  <c r="P120" i="1"/>
  <c r="N121" i="1"/>
  <c r="O121" i="1"/>
  <c r="P121" i="1"/>
  <c r="N122" i="1"/>
  <c r="O122" i="1"/>
  <c r="P122" i="1"/>
  <c r="N123" i="1"/>
  <c r="O123" i="1"/>
  <c r="P123" i="1"/>
  <c r="N124" i="1"/>
  <c r="O124" i="1"/>
  <c r="P124" i="1"/>
  <c r="N125" i="1"/>
  <c r="O125" i="1"/>
  <c r="P125" i="1"/>
  <c r="N126" i="1"/>
  <c r="O126" i="1"/>
  <c r="P126" i="1"/>
  <c r="N127" i="1"/>
  <c r="O127" i="1"/>
  <c r="P127" i="1"/>
  <c r="N128" i="1"/>
  <c r="O128" i="1"/>
  <c r="P128" i="1"/>
  <c r="N129" i="1"/>
  <c r="O129" i="1"/>
  <c r="P129" i="1"/>
  <c r="N130" i="1"/>
  <c r="O130" i="1"/>
  <c r="P130" i="1"/>
  <c r="N131" i="1"/>
  <c r="O131" i="1"/>
  <c r="P131" i="1"/>
  <c r="N132" i="1"/>
  <c r="O132" i="1"/>
  <c r="P132" i="1"/>
  <c r="N133" i="1"/>
  <c r="O133" i="1"/>
  <c r="P133" i="1"/>
  <c r="N134" i="1"/>
  <c r="O134" i="1"/>
  <c r="P134" i="1"/>
  <c r="N135" i="1"/>
  <c r="O135" i="1"/>
  <c r="P135" i="1"/>
  <c r="N136" i="1"/>
  <c r="O136" i="1"/>
  <c r="P136" i="1"/>
  <c r="N137" i="1"/>
  <c r="O137" i="1"/>
  <c r="P137" i="1"/>
  <c r="N138" i="1"/>
  <c r="O138" i="1"/>
  <c r="P138" i="1"/>
  <c r="N139" i="1"/>
  <c r="O139" i="1"/>
  <c r="P139" i="1"/>
  <c r="N140" i="1"/>
  <c r="O140" i="1"/>
  <c r="P140" i="1"/>
  <c r="N141" i="1"/>
  <c r="O141" i="1"/>
  <c r="P141" i="1"/>
  <c r="N142" i="1"/>
  <c r="O142" i="1"/>
  <c r="P142" i="1"/>
  <c r="N143" i="1"/>
  <c r="O143" i="1"/>
  <c r="P143" i="1"/>
  <c r="N144" i="1"/>
  <c r="O144" i="1"/>
  <c r="P144" i="1"/>
  <c r="N145" i="1"/>
  <c r="O145" i="1"/>
  <c r="P145" i="1"/>
  <c r="N146" i="1"/>
  <c r="O146" i="1"/>
  <c r="P146" i="1"/>
  <c r="N147" i="1"/>
  <c r="O147" i="1"/>
  <c r="P147" i="1"/>
  <c r="N148" i="1"/>
  <c r="O148" i="1"/>
  <c r="P148" i="1"/>
  <c r="N149" i="1"/>
  <c r="O149" i="1"/>
  <c r="P149" i="1"/>
  <c r="N150" i="1"/>
  <c r="O150" i="1"/>
  <c r="P150" i="1"/>
  <c r="N151" i="1"/>
  <c r="O151" i="1"/>
  <c r="P151" i="1"/>
  <c r="N152" i="1"/>
  <c r="O152" i="1"/>
  <c r="P152" i="1"/>
  <c r="N153" i="1"/>
  <c r="O153" i="1"/>
  <c r="P153" i="1"/>
  <c r="N154" i="1"/>
  <c r="O154" i="1"/>
  <c r="P154" i="1"/>
  <c r="N155" i="1"/>
  <c r="O155" i="1"/>
  <c r="P155" i="1"/>
  <c r="N156" i="1"/>
  <c r="O156" i="1"/>
  <c r="P156" i="1"/>
  <c r="O157" i="1"/>
  <c r="N157" i="1"/>
  <c r="P157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F157" i="1"/>
  <c r="F156" i="1"/>
  <c r="F155" i="1"/>
  <c r="F154" i="1"/>
  <c r="F153" i="1"/>
  <c r="F152" i="1"/>
  <c r="F151" i="1"/>
  <c r="F150" i="1"/>
  <c r="F149" i="1"/>
  <c r="F148" i="1"/>
  <c r="F147" i="1"/>
  <c r="F146" i="1"/>
  <c r="F145" i="1"/>
  <c r="F144" i="1"/>
  <c r="F143" i="1"/>
  <c r="F142" i="1"/>
  <c r="F141" i="1"/>
  <c r="F140" i="1"/>
  <c r="F139" i="1"/>
  <c r="F138" i="1"/>
  <c r="F137" i="1"/>
  <c r="F136" i="1"/>
  <c r="F135" i="1"/>
  <c r="F134" i="1"/>
  <c r="F133" i="1"/>
  <c r="F132" i="1"/>
  <c r="F131" i="1"/>
  <c r="F130" i="1"/>
  <c r="F129" i="1"/>
  <c r="F128" i="1"/>
  <c r="F127" i="1"/>
  <c r="F126" i="1"/>
  <c r="F125" i="1"/>
  <c r="F124" i="1"/>
  <c r="F123" i="1"/>
  <c r="F122" i="1"/>
  <c r="F121" i="1"/>
  <c r="F120" i="1"/>
  <c r="F119" i="1"/>
  <c r="F118" i="1"/>
  <c r="F117" i="1"/>
  <c r="F116" i="1"/>
  <c r="F115" i="1"/>
  <c r="F114" i="1"/>
  <c r="F113" i="1"/>
  <c r="F112" i="1"/>
  <c r="F111" i="1"/>
  <c r="F110" i="1"/>
  <c r="F109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90" i="1"/>
  <c r="F89" i="1"/>
  <c r="F88" i="1"/>
  <c r="F87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7" i="1"/>
  <c r="F66" i="1"/>
  <c r="F65" i="1"/>
  <c r="F64" i="1"/>
  <c r="F63" i="1"/>
  <c r="F62" i="1"/>
  <c r="F61" i="1"/>
  <c r="F60" i="1"/>
  <c r="F59" i="1"/>
  <c r="F58" i="1"/>
  <c r="F57" i="1"/>
  <c r="F56" i="1"/>
  <c r="F55" i="1"/>
  <c r="F54" i="1"/>
  <c r="F53" i="1"/>
  <c r="F52" i="1"/>
  <c r="F51" i="1"/>
  <c r="F50" i="1"/>
  <c r="F49" i="1"/>
  <c r="F48" i="1"/>
  <c r="F47" i="1"/>
  <c r="F46" i="1"/>
  <c r="F45" i="1"/>
  <c r="F44" i="1"/>
  <c r="F43" i="1"/>
  <c r="F42" i="1"/>
  <c r="F41" i="1"/>
  <c r="F40" i="1"/>
  <c r="F39" i="1"/>
  <c r="F38" i="1"/>
  <c r="E38" i="1"/>
  <c r="H38" i="1"/>
  <c r="I38" i="1"/>
  <c r="E39" i="1"/>
  <c r="H39" i="1"/>
  <c r="I39" i="1"/>
  <c r="E40" i="1"/>
  <c r="H40" i="1"/>
  <c r="I40" i="1"/>
  <c r="E41" i="1"/>
  <c r="H41" i="1"/>
  <c r="I41" i="1"/>
  <c r="E42" i="1"/>
  <c r="H42" i="1"/>
  <c r="I42" i="1"/>
  <c r="E43" i="1"/>
  <c r="H43" i="1"/>
  <c r="I43" i="1"/>
  <c r="E44" i="1"/>
  <c r="H44" i="1"/>
  <c r="I44" i="1"/>
  <c r="E45" i="1"/>
  <c r="H45" i="1"/>
  <c r="I45" i="1"/>
  <c r="E46" i="1"/>
  <c r="H46" i="1"/>
  <c r="I46" i="1"/>
  <c r="E47" i="1"/>
  <c r="H47" i="1"/>
  <c r="I47" i="1"/>
  <c r="E48" i="1"/>
  <c r="H48" i="1"/>
  <c r="I48" i="1"/>
  <c r="E49" i="1"/>
  <c r="H49" i="1"/>
  <c r="I49" i="1"/>
  <c r="E50" i="1"/>
  <c r="H50" i="1"/>
  <c r="I50" i="1"/>
  <c r="E51" i="1"/>
  <c r="H51" i="1"/>
  <c r="I51" i="1"/>
  <c r="E52" i="1"/>
  <c r="H52" i="1"/>
  <c r="I52" i="1"/>
  <c r="E53" i="1"/>
  <c r="H53" i="1"/>
  <c r="I53" i="1"/>
  <c r="E54" i="1"/>
  <c r="H54" i="1"/>
  <c r="I54" i="1"/>
  <c r="E55" i="1"/>
  <c r="H55" i="1"/>
  <c r="I55" i="1"/>
  <c r="E56" i="1"/>
  <c r="H56" i="1"/>
  <c r="I56" i="1"/>
  <c r="E57" i="1"/>
  <c r="H57" i="1"/>
  <c r="I57" i="1"/>
  <c r="E58" i="1"/>
  <c r="H58" i="1"/>
  <c r="I58" i="1"/>
  <c r="E59" i="1"/>
  <c r="H59" i="1"/>
  <c r="I59" i="1"/>
  <c r="E60" i="1"/>
  <c r="H60" i="1"/>
  <c r="I60" i="1"/>
  <c r="E61" i="1"/>
  <c r="H61" i="1"/>
  <c r="I61" i="1"/>
  <c r="E62" i="1"/>
  <c r="H62" i="1"/>
  <c r="I62" i="1"/>
  <c r="E63" i="1"/>
  <c r="H63" i="1"/>
  <c r="I63" i="1"/>
  <c r="E64" i="1"/>
  <c r="H64" i="1"/>
  <c r="I64" i="1"/>
  <c r="E65" i="1"/>
  <c r="H65" i="1"/>
  <c r="I65" i="1"/>
  <c r="E66" i="1"/>
  <c r="H66" i="1"/>
  <c r="I66" i="1"/>
  <c r="E67" i="1"/>
  <c r="H67" i="1"/>
  <c r="I67" i="1"/>
  <c r="E68" i="1"/>
  <c r="H68" i="1"/>
  <c r="I68" i="1"/>
  <c r="E69" i="1"/>
  <c r="H69" i="1"/>
  <c r="I69" i="1"/>
  <c r="E70" i="1"/>
  <c r="H70" i="1"/>
  <c r="I70" i="1"/>
  <c r="E71" i="1"/>
  <c r="H71" i="1"/>
  <c r="I71" i="1"/>
  <c r="E72" i="1"/>
  <c r="H72" i="1"/>
  <c r="I72" i="1"/>
  <c r="E73" i="1"/>
  <c r="H73" i="1"/>
  <c r="I73" i="1"/>
  <c r="E74" i="1"/>
  <c r="H74" i="1"/>
  <c r="I74" i="1"/>
  <c r="E75" i="1"/>
  <c r="H75" i="1"/>
  <c r="I75" i="1"/>
  <c r="E76" i="1"/>
  <c r="H76" i="1"/>
  <c r="I76" i="1"/>
  <c r="E77" i="1"/>
  <c r="H77" i="1"/>
  <c r="I77" i="1"/>
  <c r="E78" i="1"/>
  <c r="H78" i="1"/>
  <c r="I78" i="1"/>
  <c r="E79" i="1"/>
  <c r="H79" i="1"/>
  <c r="I79" i="1"/>
  <c r="E80" i="1"/>
  <c r="H80" i="1"/>
  <c r="I80" i="1"/>
  <c r="E81" i="1"/>
  <c r="H81" i="1"/>
  <c r="I81" i="1"/>
  <c r="E82" i="1"/>
  <c r="H82" i="1"/>
  <c r="I82" i="1"/>
  <c r="E83" i="1"/>
  <c r="H83" i="1"/>
  <c r="I83" i="1"/>
  <c r="E84" i="1"/>
  <c r="H84" i="1"/>
  <c r="I84" i="1"/>
  <c r="E85" i="1"/>
  <c r="H85" i="1"/>
  <c r="I85" i="1"/>
  <c r="E86" i="1"/>
  <c r="H86" i="1"/>
  <c r="I86" i="1"/>
  <c r="E87" i="1"/>
  <c r="H87" i="1"/>
  <c r="I87" i="1"/>
  <c r="E88" i="1"/>
  <c r="H88" i="1"/>
  <c r="I88" i="1"/>
  <c r="E89" i="1"/>
  <c r="H89" i="1"/>
  <c r="I89" i="1"/>
  <c r="E90" i="1"/>
  <c r="H90" i="1"/>
  <c r="I90" i="1"/>
  <c r="E91" i="1"/>
  <c r="H91" i="1"/>
  <c r="I91" i="1"/>
  <c r="E92" i="1"/>
  <c r="H92" i="1"/>
  <c r="I92" i="1"/>
  <c r="E93" i="1"/>
  <c r="H93" i="1"/>
  <c r="I93" i="1"/>
  <c r="E94" i="1"/>
  <c r="H94" i="1"/>
  <c r="I94" i="1"/>
  <c r="E95" i="1"/>
  <c r="H95" i="1"/>
  <c r="I95" i="1"/>
  <c r="E96" i="1"/>
  <c r="H96" i="1"/>
  <c r="I96" i="1"/>
  <c r="E97" i="1"/>
  <c r="H97" i="1"/>
  <c r="I97" i="1"/>
  <c r="E98" i="1"/>
  <c r="H98" i="1"/>
  <c r="I98" i="1"/>
  <c r="E99" i="1"/>
  <c r="H99" i="1"/>
  <c r="I99" i="1"/>
  <c r="E100" i="1"/>
  <c r="H100" i="1"/>
  <c r="I100" i="1"/>
  <c r="E101" i="1"/>
  <c r="H101" i="1"/>
  <c r="I101" i="1"/>
  <c r="E102" i="1"/>
  <c r="H102" i="1"/>
  <c r="I102" i="1"/>
  <c r="E103" i="1"/>
  <c r="H103" i="1"/>
  <c r="I103" i="1"/>
  <c r="E104" i="1"/>
  <c r="H104" i="1"/>
  <c r="I104" i="1"/>
  <c r="E105" i="1"/>
  <c r="H105" i="1"/>
  <c r="I105" i="1"/>
  <c r="E106" i="1"/>
  <c r="H106" i="1"/>
  <c r="I106" i="1"/>
  <c r="E107" i="1"/>
  <c r="H107" i="1"/>
  <c r="I107" i="1"/>
  <c r="E108" i="1"/>
  <c r="H108" i="1"/>
  <c r="I108" i="1"/>
  <c r="E109" i="1"/>
  <c r="H109" i="1"/>
  <c r="I109" i="1"/>
  <c r="E110" i="1"/>
  <c r="H110" i="1"/>
  <c r="I110" i="1"/>
  <c r="E111" i="1"/>
  <c r="H111" i="1"/>
  <c r="I111" i="1"/>
  <c r="E112" i="1"/>
  <c r="H112" i="1"/>
  <c r="I112" i="1"/>
  <c r="E113" i="1"/>
  <c r="H113" i="1"/>
  <c r="I113" i="1"/>
  <c r="E114" i="1"/>
  <c r="H114" i="1"/>
  <c r="I114" i="1"/>
  <c r="E115" i="1"/>
  <c r="H115" i="1"/>
  <c r="I115" i="1"/>
  <c r="E116" i="1"/>
  <c r="H116" i="1"/>
  <c r="I116" i="1"/>
  <c r="E117" i="1"/>
  <c r="H117" i="1"/>
  <c r="I117" i="1"/>
  <c r="E118" i="1"/>
  <c r="H118" i="1"/>
  <c r="I118" i="1"/>
  <c r="E119" i="1"/>
  <c r="H119" i="1"/>
  <c r="I119" i="1"/>
  <c r="E120" i="1"/>
  <c r="H120" i="1"/>
  <c r="I120" i="1"/>
  <c r="E121" i="1"/>
  <c r="H121" i="1"/>
  <c r="I121" i="1"/>
  <c r="E122" i="1"/>
  <c r="H122" i="1"/>
  <c r="I122" i="1"/>
  <c r="E123" i="1"/>
  <c r="H123" i="1"/>
  <c r="I123" i="1"/>
  <c r="E124" i="1"/>
  <c r="H124" i="1"/>
  <c r="I124" i="1"/>
  <c r="E125" i="1"/>
  <c r="H125" i="1"/>
  <c r="I125" i="1"/>
  <c r="E126" i="1"/>
  <c r="H126" i="1"/>
  <c r="I126" i="1"/>
  <c r="E127" i="1"/>
  <c r="H127" i="1"/>
  <c r="I127" i="1"/>
  <c r="E128" i="1"/>
  <c r="H128" i="1"/>
  <c r="I128" i="1"/>
  <c r="E129" i="1"/>
  <c r="H129" i="1"/>
  <c r="I129" i="1"/>
  <c r="E130" i="1"/>
  <c r="H130" i="1"/>
  <c r="I130" i="1"/>
  <c r="E131" i="1"/>
  <c r="H131" i="1"/>
  <c r="I131" i="1"/>
  <c r="E132" i="1"/>
  <c r="H132" i="1"/>
  <c r="I132" i="1"/>
  <c r="E133" i="1"/>
  <c r="H133" i="1"/>
  <c r="I133" i="1"/>
  <c r="E134" i="1"/>
  <c r="H134" i="1"/>
  <c r="I134" i="1"/>
  <c r="E135" i="1"/>
  <c r="H135" i="1"/>
  <c r="I135" i="1"/>
  <c r="E136" i="1"/>
  <c r="H136" i="1"/>
  <c r="I136" i="1"/>
  <c r="E137" i="1"/>
  <c r="H137" i="1"/>
  <c r="I137" i="1"/>
  <c r="E138" i="1"/>
  <c r="H138" i="1"/>
  <c r="I138" i="1"/>
  <c r="E139" i="1"/>
  <c r="H139" i="1"/>
  <c r="I139" i="1"/>
  <c r="E140" i="1"/>
  <c r="H140" i="1"/>
  <c r="I140" i="1"/>
  <c r="E141" i="1"/>
  <c r="H141" i="1"/>
  <c r="I141" i="1"/>
  <c r="E142" i="1"/>
  <c r="H142" i="1"/>
  <c r="I142" i="1"/>
  <c r="E143" i="1"/>
  <c r="H143" i="1"/>
  <c r="I143" i="1"/>
  <c r="E144" i="1"/>
  <c r="H144" i="1"/>
  <c r="I144" i="1"/>
  <c r="E145" i="1"/>
  <c r="H145" i="1"/>
  <c r="I145" i="1"/>
  <c r="E146" i="1"/>
  <c r="H146" i="1"/>
  <c r="I146" i="1"/>
  <c r="E147" i="1"/>
  <c r="H147" i="1"/>
  <c r="I147" i="1"/>
  <c r="E148" i="1"/>
  <c r="H148" i="1"/>
  <c r="I148" i="1"/>
  <c r="E149" i="1"/>
  <c r="H149" i="1"/>
  <c r="I149" i="1"/>
  <c r="E150" i="1"/>
  <c r="H150" i="1"/>
  <c r="I150" i="1"/>
  <c r="E151" i="1"/>
  <c r="H151" i="1"/>
  <c r="I151" i="1"/>
  <c r="E152" i="1"/>
  <c r="H152" i="1"/>
  <c r="I152" i="1"/>
  <c r="E153" i="1"/>
  <c r="H153" i="1"/>
  <c r="I153" i="1"/>
  <c r="E154" i="1"/>
  <c r="H154" i="1"/>
  <c r="I154" i="1"/>
  <c r="E155" i="1"/>
  <c r="H155" i="1"/>
  <c r="I155" i="1"/>
  <c r="E156" i="1"/>
  <c r="H156" i="1"/>
  <c r="I156" i="1"/>
  <c r="E157" i="1"/>
  <c r="H157" i="1"/>
  <c r="N37" i="3"/>
  <c r="G37" i="3"/>
  <c r="F37" i="3"/>
  <c r="E37" i="3"/>
  <c r="G23" i="3"/>
  <c r="G24" i="3"/>
  <c r="G25" i="3"/>
  <c r="G14" i="3"/>
  <c r="G20" i="3"/>
  <c r="G20" i="1"/>
  <c r="G23" i="1"/>
  <c r="G24" i="1"/>
  <c r="G25" i="1"/>
  <c r="G14" i="1"/>
  <c r="I157" i="1"/>
  <c r="H37" i="1"/>
  <c r="F37" i="1"/>
  <c r="G37" i="1"/>
  <c r="O37" i="1"/>
</calcChain>
</file>

<file path=xl/sharedStrings.xml><?xml version="1.0" encoding="utf-8"?>
<sst xmlns="http://schemas.openxmlformats.org/spreadsheetml/2006/main" count="153" uniqueCount="54">
  <si>
    <t xml:space="preserve">NAJEM - MESEČNO ODPLAČEVANJE </t>
  </si>
  <si>
    <t>PODATKI ZA IZRAČUNE IN KNJIŽENJE</t>
  </si>
  <si>
    <t>Sklenitev pogodbe o najemu za 5 let</t>
  </si>
  <si>
    <t>Mesečna najemnina</t>
  </si>
  <si>
    <r>
      <t xml:space="preserve">Trajanje najema </t>
    </r>
    <r>
      <rPr>
        <sz val="8"/>
        <color theme="1" tint="0.34998626667073579"/>
        <rFont val="Calibri"/>
        <family val="2"/>
        <charset val="238"/>
      </rPr>
      <t>(meseci)</t>
    </r>
  </si>
  <si>
    <t>Celotna vrednost najema</t>
  </si>
  <si>
    <r>
      <t xml:space="preserve">Obrestna mera uporabljena pri najemu </t>
    </r>
    <r>
      <rPr>
        <sz val="8"/>
        <color theme="1" tint="0.34998626667073579"/>
        <rFont val="Calibri"/>
        <family val="2"/>
        <charset val="238"/>
      </rPr>
      <t>(letna)</t>
    </r>
  </si>
  <si>
    <t>Sedanja vrednost obveznosti iz najema in PDU</t>
  </si>
  <si>
    <t>Amortizacijska stopnja (mesečna)</t>
  </si>
  <si>
    <t>Letna amortizacija PDU</t>
  </si>
  <si>
    <t>Mesečni račun za najemnino</t>
  </si>
  <si>
    <t>Najemnina</t>
  </si>
  <si>
    <t>DDV</t>
  </si>
  <si>
    <t>Skupaj</t>
  </si>
  <si>
    <t>AMORTIZACIJSKI NAČRT OBVEZNOSTI IZ NAJEMA</t>
  </si>
  <si>
    <t>PRAVICA DO UPORABE</t>
  </si>
  <si>
    <t>Leto</t>
  </si>
  <si>
    <t>Zap.št obroka</t>
  </si>
  <si>
    <t>Glavnica na
začetku</t>
  </si>
  <si>
    <t xml:space="preserve">Razdolžnina </t>
  </si>
  <si>
    <t>Obresti</t>
  </si>
  <si>
    <t>Skupaj obrok</t>
  </si>
  <si>
    <t>Glavnica na
koncu</t>
  </si>
  <si>
    <t>Mesec</t>
  </si>
  <si>
    <t>Neodpisana vr. na zač.</t>
  </si>
  <si>
    <t>Amortizacija</t>
  </si>
  <si>
    <t>Neodpisana vr. na kon.</t>
  </si>
  <si>
    <t>SKUPAJ</t>
  </si>
  <si>
    <t xml:space="preserve">NAJEM - LETNO ODPLAČEVANJE </t>
  </si>
  <si>
    <t>Sklenitev najema za 5 let</t>
  </si>
  <si>
    <t>Letna najemnina</t>
  </si>
  <si>
    <t xml:space="preserve">Trajanje najema </t>
  </si>
  <si>
    <t>Obrestna mera uporabljena pri najemu</t>
  </si>
  <si>
    <t>Amortizacijska stopnja</t>
  </si>
  <si>
    <t>Letni račun za najemnino</t>
  </si>
  <si>
    <t>Amortizacijski načrt obveznosti iz najema vsebuje funkcijo IFERROR, ki omogoča, da v koliko spremenite trajanje najema se bo amortizacijski načrt sam prilagodil. Pri mesečnem odplačevanju je funkcija nastavljena do 120 obrokov (10 let).</t>
  </si>
  <si>
    <t>Amortizacijski načrt obveznosti iz najema vsebuje funkcijo IFERROR, ki omogoča, da v koliko spremenite trajanje najema se bo amortizacijski načrt sam prilagodil. Pri letnem odplačevanju je funkcija nastavljena do 50 let.</t>
  </si>
  <si>
    <t>Neodpisana vr. na koncu</t>
  </si>
  <si>
    <t>Neodpisana vr. na začetku</t>
  </si>
  <si>
    <t>Kapitalizacijsko število</t>
  </si>
  <si>
    <t>© Izobraževalna hiša Cilj, d.o.o.</t>
  </si>
  <si>
    <t>NAJEM - MESEČNO ODPLAČEVANJE</t>
  </si>
  <si>
    <r>
      <t xml:space="preserve">Podjetje je sklenilo pogodbo o najemu skladiščnih prostorov v izmeri 1.600 m² za obdobje petih let. Mesečni znesek najemnine znaša 8.333 evrov in zapade v plačilo na </t>
    </r>
    <r>
      <rPr>
        <b/>
        <sz val="10"/>
        <color theme="1" tint="0.499984740745262"/>
        <rFont val="Calibri"/>
        <family val="2"/>
      </rPr>
      <t>koncu vsakega meseca</t>
    </r>
    <r>
      <rPr>
        <sz val="10"/>
        <color theme="1" tint="0.499984740745262"/>
        <rFont val="Calibri"/>
        <family val="2"/>
        <charset val="238"/>
      </rPr>
      <t xml:space="preserve">. Obrestna mera, povezana z najemom, ni poznana, zato se za izračun sedanje vrednosti bodočih najemnin uporabi najemnikova letna obrestna mera za izposojanje, ki znaša 6 odstotkov letno. </t>
    </r>
  </si>
  <si>
    <r>
      <t xml:space="preserve">Podjetje je sklenilo pogodbo o najemu skladiščnih prostorov v izmeri 1.600 m² za obdobje petih let. Mesečni znesek najemnine znaša 8.333 evrov in zapade v plačilo na </t>
    </r>
    <r>
      <rPr>
        <b/>
        <sz val="10"/>
        <color theme="1" tint="0.499984740745262"/>
        <rFont val="Calibri"/>
        <family val="2"/>
      </rPr>
      <t>začetku vsakega meseca</t>
    </r>
    <r>
      <rPr>
        <sz val="10"/>
        <color theme="1" tint="0.499984740745262"/>
        <rFont val="Calibri"/>
        <family val="2"/>
        <charset val="238"/>
      </rPr>
      <t xml:space="preserve">. Obrestna mera, povezana z najemom, ni poznana, zato se za izračun sedanje vrednosti bodočih najemnin uporabi najemnikova letna obrestna mera za izposojanje, ki znaša 6 odstotkov letno. </t>
    </r>
  </si>
  <si>
    <r>
      <t xml:space="preserve">Podjetje je sklenilo pogodbo o najemu skladiščnih prostorov v izmeri 1.600 m² za obdobje petih let. Letni znesek najemnine znaša 100.000 evrov in zapade v plačilo na </t>
    </r>
    <r>
      <rPr>
        <b/>
        <sz val="10"/>
        <color theme="1" tint="0.499984740745262"/>
        <rFont val="Calibri"/>
        <family val="2"/>
      </rPr>
      <t>koncu vsakega leta</t>
    </r>
    <r>
      <rPr>
        <sz val="10"/>
        <color theme="1" tint="0.499984740745262"/>
        <rFont val="Calibri"/>
        <family val="2"/>
        <charset val="238"/>
      </rPr>
      <t xml:space="preserve">. Obrestna mera, povezana z najemom, ni poznana, zato se za izračun sedanje vrednosti bodočih najemnin uporabi najemnikova obrestna mera za izposojanje, ki znaša 6 odstotkov letno. </t>
    </r>
  </si>
  <si>
    <r>
      <t xml:space="preserve">Podjetje je sklenilo pogodbo o najemu skladiščnih prostorov v izmeri 1.600 m² za obdobje petih let. Letni znesek najemnine znaša 100.000 evrov in zapade v plačilo na </t>
    </r>
    <r>
      <rPr>
        <b/>
        <sz val="10"/>
        <color theme="1" tint="0.499984740745262"/>
        <rFont val="Calibri"/>
        <family val="2"/>
      </rPr>
      <t>začetku vsakega leta</t>
    </r>
    <r>
      <rPr>
        <sz val="10"/>
        <color theme="1" tint="0.499984740745262"/>
        <rFont val="Calibri"/>
        <family val="2"/>
        <charset val="238"/>
      </rPr>
      <t xml:space="preserve">. Obrestna mera, povezana z najemom, ni poznana, zato se za izračun sedanje vrednosti bodočih najemnin uporabi najemnikova obrestna mera za izposojanje, ki znaša 6 odstotkov letno. </t>
    </r>
  </si>
  <si>
    <t>VNOS PODATKOV ZA IZRAČUNE</t>
  </si>
  <si>
    <t>PODATKI ZA IZRAČUNE</t>
  </si>
  <si>
    <t>SEZNAM IZRAČUNOV</t>
  </si>
  <si>
    <t>LETNO</t>
  </si>
  <si>
    <t>MESEČNO</t>
  </si>
  <si>
    <t>ODPLAČEVANJE NA ZAČETKU OBDOBJA</t>
  </si>
  <si>
    <t>ODPLAČEVANJE NA KONCU OBDOBJA</t>
  </si>
  <si>
    <r>
      <rPr>
        <b/>
        <sz val="11"/>
        <color theme="0"/>
        <rFont val="Calibri"/>
        <family val="2"/>
        <scheme val="minor"/>
      </rPr>
      <t>PODATKE SPREMINJATE V POLJIH OZNAČENIH Z RUMENO.</t>
    </r>
    <r>
      <rPr>
        <sz val="11"/>
        <color theme="0"/>
        <rFont val="Calibri"/>
        <family val="2"/>
        <scheme val="minor"/>
      </rPr>
      <t xml:space="preserve">
Ostali podatki, se bodo izračunali sami.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</si>
</sst>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\ _€_-;\-* #,##0.00\ _€_-;_-* &quot;-&quot;??\ _€_-;_-@_-"/>
    <numFmt numFmtId="165" formatCode="_(* #,##0.00_);_(* \(#,##0.00\);_(* &quot;-&quot;??_);_(@_)"/>
    <numFmt numFmtId="166" formatCode="_-* #,##0.00\ _S_I_T_-;\-* #,##0.00\ _S_I_T_-;_-* &quot;-&quot;??\ _S_I_T_-;_-@_-"/>
  </numFmts>
  <fonts count="37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</font>
    <font>
      <sz val="10"/>
      <color indexed="8"/>
      <name val="Arial"/>
      <family val="2"/>
      <charset val="238"/>
    </font>
    <font>
      <sz val="12"/>
      <color theme="1"/>
      <name val="Calibri"/>
      <family val="2"/>
    </font>
    <font>
      <b/>
      <sz val="14"/>
      <name val="Calibri"/>
      <family val="2"/>
      <charset val="238"/>
    </font>
    <font>
      <sz val="10"/>
      <color theme="1" tint="0.499984740745262"/>
      <name val="Calibri"/>
      <family val="2"/>
      <charset val="238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name val="Calibri"/>
      <family val="2"/>
      <charset val="238"/>
    </font>
    <font>
      <b/>
      <sz val="10"/>
      <color rgb="FFA30D11"/>
      <name val="Calibri"/>
      <family val="2"/>
      <charset val="238"/>
    </font>
    <font>
      <sz val="10"/>
      <name val="Arial"/>
      <family val="2"/>
      <charset val="238"/>
    </font>
    <font>
      <i/>
      <sz val="10"/>
      <color rgb="FF990000"/>
      <name val="Calibri"/>
      <family val="2"/>
      <charset val="238"/>
    </font>
    <font>
      <sz val="10"/>
      <color theme="1" tint="0.34998626667073579"/>
      <name val="Calibri"/>
      <family val="2"/>
      <charset val="238"/>
    </font>
    <font>
      <sz val="10"/>
      <color theme="1" tint="4.9989318521683403E-2"/>
      <name val="Calibri"/>
      <family val="2"/>
      <charset val="238"/>
    </font>
    <font>
      <sz val="10"/>
      <name val="Calibri"/>
      <family val="2"/>
      <charset val="238"/>
    </font>
    <font>
      <sz val="8"/>
      <color theme="1" tint="0.34998626667073579"/>
      <name val="Calibri"/>
      <family val="2"/>
      <charset val="238"/>
    </font>
    <font>
      <sz val="12"/>
      <color indexed="8"/>
      <name val="Arial"/>
      <family val="2"/>
      <charset val="238"/>
    </font>
    <font>
      <sz val="12"/>
      <color theme="1" tint="0.499984740745262"/>
      <name val="Calibri"/>
      <family val="2"/>
      <charset val="238"/>
    </font>
    <font>
      <sz val="10"/>
      <color theme="1"/>
      <name val="Calibri"/>
      <family val="2"/>
    </font>
    <font>
      <b/>
      <sz val="10"/>
      <color theme="1" tint="0.34998626667073579"/>
      <name val="Calibri"/>
      <family val="2"/>
      <charset val="238"/>
    </font>
    <font>
      <b/>
      <sz val="10"/>
      <color theme="1" tint="4.9989318521683403E-2"/>
      <name val="Calibri"/>
      <family val="2"/>
      <charset val="238"/>
    </font>
    <font>
      <sz val="10"/>
      <color theme="0"/>
      <name val="Calibri"/>
      <family val="2"/>
      <charset val="238"/>
    </font>
    <font>
      <sz val="10"/>
      <color indexed="8"/>
      <name val="Calibri"/>
      <family val="2"/>
      <charset val="238"/>
    </font>
    <font>
      <u/>
      <sz val="12"/>
      <color theme="10"/>
      <name val="Calibri"/>
      <family val="2"/>
      <scheme val="minor"/>
    </font>
    <font>
      <b/>
      <sz val="10"/>
      <color rgb="FFFF0000"/>
      <name val="Calibri"/>
      <family val="2"/>
      <charset val="238"/>
    </font>
    <font>
      <sz val="10"/>
      <color rgb="FFFF0000"/>
      <name val="Calibri"/>
      <family val="2"/>
      <charset val="238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b/>
      <sz val="10"/>
      <color theme="1" tint="0.499984740745262"/>
      <name val="Calibri"/>
      <family val="2"/>
    </font>
    <font>
      <b/>
      <sz val="14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A30D1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AB1500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/>
      <diagonal/>
    </border>
    <border>
      <left/>
      <right/>
      <top/>
      <bottom style="thin">
        <color theme="0" tint="-0.14999847407452621"/>
      </bottom>
      <diagonal/>
    </border>
    <border>
      <left/>
      <right style="thin">
        <color theme="0"/>
      </right>
      <top/>
      <bottom style="thin">
        <color rgb="FF800000"/>
      </bottom>
      <diagonal/>
    </border>
    <border>
      <left style="thin">
        <color theme="0"/>
      </left>
      <right/>
      <top/>
      <bottom style="thin">
        <color rgb="FF800000"/>
      </bottom>
      <diagonal/>
    </border>
    <border>
      <left style="thin">
        <color theme="0"/>
      </left>
      <right style="thin">
        <color theme="0"/>
      </right>
      <top/>
      <bottom style="thin">
        <color rgb="FF800000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/>
      <top style="thin">
        <color rgb="FF800000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4659260841701"/>
      </left>
      <right/>
      <top style="thin">
        <color theme="0" tint="-0.24994659260841701"/>
      </top>
      <bottom/>
      <diagonal/>
    </border>
    <border>
      <left/>
      <right/>
      <top style="thin">
        <color theme="0" tint="-0.24994659260841701"/>
      </top>
      <bottom/>
      <diagonal/>
    </border>
    <border>
      <left/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/>
      <top/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  <border>
      <left/>
      <right style="thin">
        <color theme="0" tint="-0.24994659260841701"/>
      </right>
      <top/>
      <bottom style="thin">
        <color theme="0" tint="-0.2499465926084170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</borders>
  <cellStyleXfs count="56">
    <xf numFmtId="0" fontId="0" fillId="0" borderId="0"/>
    <xf numFmtId="9" fontId="7" fillId="0" borderId="0" applyFont="0" applyFill="0" applyBorder="0" applyAlignment="0" applyProtection="0"/>
    <xf numFmtId="0" fontId="3" fillId="0" borderId="0"/>
    <xf numFmtId="0" fontId="8" fillId="0" borderId="0"/>
    <xf numFmtId="0" fontId="11" fillId="0" borderId="0"/>
    <xf numFmtId="0" fontId="8" fillId="0" borderId="0"/>
    <xf numFmtId="165" fontId="8" fillId="0" borderId="0" applyFont="0" applyFill="0" applyBorder="0" applyAlignment="0" applyProtection="0"/>
    <xf numFmtId="164" fontId="3" fillId="0" borderId="0" applyFont="0" applyFill="0" applyBorder="0" applyAlignment="0" applyProtection="0"/>
    <xf numFmtId="0" fontId="7" fillId="0" borderId="0"/>
    <xf numFmtId="0" fontId="7" fillId="0" borderId="0"/>
    <xf numFmtId="0" fontId="24" fillId="0" borderId="0" applyNumberFormat="0" applyFont="0" applyFill="0" applyBorder="0" applyAlignment="0" applyProtection="0"/>
    <xf numFmtId="0" fontId="8" fillId="0" borderId="0"/>
    <xf numFmtId="165" fontId="8" fillId="0" borderId="0" applyFont="0" applyFill="0" applyBorder="0" applyAlignment="0" applyProtection="0"/>
    <xf numFmtId="9" fontId="7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</cellStyleXfs>
  <cellXfs count="150">
    <xf numFmtId="0" fontId="0" fillId="0" borderId="0" xfId="0"/>
    <xf numFmtId="0" fontId="4" fillId="0" borderId="0" xfId="2" applyFont="1" applyAlignment="1">
      <alignment vertical="center"/>
    </xf>
    <xf numFmtId="3" fontId="4" fillId="0" borderId="0" xfId="2" applyNumberFormat="1" applyFont="1" applyAlignment="1">
      <alignment horizontal="left" vertical="center"/>
    </xf>
    <xf numFmtId="0" fontId="6" fillId="0" borderId="0" xfId="2" applyFont="1" applyAlignment="1">
      <alignment horizontal="left" vertical="center" wrapText="1"/>
    </xf>
    <xf numFmtId="0" fontId="0" fillId="0" borderId="0" xfId="0" applyAlignment="1">
      <alignment vertical="center"/>
    </xf>
    <xf numFmtId="0" fontId="8" fillId="0" borderId="0" xfId="0" applyFont="1" applyAlignment="1">
      <alignment vertical="center"/>
    </xf>
    <xf numFmtId="0" fontId="3" fillId="0" borderId="0" xfId="2"/>
    <xf numFmtId="3" fontId="14" fillId="2" borderId="1" xfId="6" applyNumberFormat="1" applyFont="1" applyFill="1" applyBorder="1" applyAlignment="1">
      <alignment vertical="center"/>
    </xf>
    <xf numFmtId="0" fontId="15" fillId="0" borderId="0" xfId="5" applyFont="1" applyAlignment="1">
      <alignment vertical="center"/>
    </xf>
    <xf numFmtId="0" fontId="13" fillId="0" borderId="1" xfId="3" applyFont="1" applyFill="1" applyBorder="1" applyAlignment="1">
      <alignment horizontal="left" vertical="center" wrapText="1"/>
    </xf>
    <xf numFmtId="3" fontId="14" fillId="2" borderId="1" xfId="7" applyNumberFormat="1" applyFont="1" applyFill="1" applyBorder="1" applyAlignment="1">
      <alignment vertical="center"/>
    </xf>
    <xf numFmtId="0" fontId="17" fillId="0" borderId="0" xfId="2" applyFont="1"/>
    <xf numFmtId="9" fontId="14" fillId="2" borderId="1" xfId="6" applyNumberFormat="1" applyFont="1" applyFill="1" applyBorder="1" applyAlignment="1">
      <alignment horizontal="right" vertical="center"/>
    </xf>
    <xf numFmtId="3" fontId="0" fillId="0" borderId="0" xfId="0" applyNumberFormat="1"/>
    <xf numFmtId="10" fontId="14" fillId="2" borderId="1" xfId="1" applyNumberFormat="1" applyFont="1" applyFill="1" applyBorder="1" applyAlignment="1">
      <alignment horizontal="right" vertical="center"/>
    </xf>
    <xf numFmtId="0" fontId="9" fillId="0" borderId="0" xfId="5" applyFont="1" applyAlignment="1">
      <alignment vertical="center"/>
    </xf>
    <xf numFmtId="0" fontId="13" fillId="0" borderId="2" xfId="5" applyFont="1" applyFill="1" applyBorder="1" applyAlignment="1">
      <alignment vertical="center" wrapText="1"/>
    </xf>
    <xf numFmtId="0" fontId="6" fillId="0" borderId="0" xfId="5" quotePrefix="1" applyFont="1" applyAlignment="1">
      <alignment horizontal="left" vertical="center" wrapText="1"/>
    </xf>
    <xf numFmtId="0" fontId="6" fillId="0" borderId="0" xfId="5" applyFont="1" applyAlignment="1">
      <alignment horizontal="left" vertical="center" wrapText="1"/>
    </xf>
    <xf numFmtId="0" fontId="18" fillId="0" borderId="0" xfId="5" applyFont="1" applyAlignment="1">
      <alignment horizontal="left" vertical="center" wrapText="1"/>
    </xf>
    <xf numFmtId="0" fontId="12" fillId="0" borderId="3" xfId="4" applyFont="1" applyBorder="1" applyAlignment="1">
      <alignment horizontal="left" vertical="center"/>
    </xf>
    <xf numFmtId="0" fontId="19" fillId="0" borderId="0" xfId="8" applyFont="1" applyAlignment="1">
      <alignment vertical="center"/>
    </xf>
    <xf numFmtId="9" fontId="16" fillId="0" borderId="1" xfId="5" applyNumberFormat="1" applyFont="1" applyFill="1" applyBorder="1" applyAlignment="1">
      <alignment horizontal="right" vertical="center" wrapText="1"/>
    </xf>
    <xf numFmtId="0" fontId="8" fillId="0" borderId="0" xfId="5"/>
    <xf numFmtId="3" fontId="21" fillId="2" borderId="1" xfId="6" applyNumberFormat="1" applyFont="1" applyFill="1" applyBorder="1" applyAlignment="1">
      <alignment vertical="center"/>
    </xf>
    <xf numFmtId="0" fontId="23" fillId="5" borderId="0" xfId="9" applyFont="1" applyFill="1" applyBorder="1"/>
    <xf numFmtId="0" fontId="5" fillId="5" borderId="0" xfId="11" quotePrefix="1" applyFont="1" applyFill="1" applyBorder="1" applyAlignment="1">
      <alignment vertical="center"/>
    </xf>
    <xf numFmtId="0" fontId="23" fillId="0" borderId="0" xfId="9" applyFont="1" applyFill="1" applyBorder="1"/>
    <xf numFmtId="0" fontId="25" fillId="5" borderId="0" xfId="9" applyFont="1" applyFill="1" applyBorder="1" applyAlignment="1">
      <alignment horizontal="left" indent="3"/>
    </xf>
    <xf numFmtId="0" fontId="26" fillId="5" borderId="0" xfId="9" applyFont="1" applyFill="1" applyBorder="1"/>
    <xf numFmtId="3" fontId="25" fillId="5" borderId="0" xfId="9" applyNumberFormat="1" applyFont="1" applyFill="1" applyBorder="1"/>
    <xf numFmtId="0" fontId="23" fillId="0" borderId="0" xfId="9" applyFont="1" applyFill="1" applyBorder="1" applyAlignment="1">
      <alignment wrapText="1"/>
    </xf>
    <xf numFmtId="0" fontId="20" fillId="4" borderId="10" xfId="9" applyFont="1" applyFill="1" applyBorder="1" applyAlignment="1">
      <alignment horizontal="center" wrapText="1"/>
    </xf>
    <xf numFmtId="3" fontId="20" fillId="4" borderId="10" xfId="9" applyNumberFormat="1" applyFont="1" applyFill="1" applyBorder="1" applyAlignment="1">
      <alignment horizontal="right" wrapText="1"/>
    </xf>
    <xf numFmtId="3" fontId="20" fillId="4" borderId="10" xfId="9" applyNumberFormat="1" applyFont="1" applyFill="1" applyBorder="1" applyAlignment="1">
      <alignment wrapText="1"/>
    </xf>
    <xf numFmtId="0" fontId="13" fillId="0" borderId="3" xfId="9" applyFont="1" applyBorder="1" applyAlignment="1">
      <alignment horizontal="center"/>
    </xf>
    <xf numFmtId="3" fontId="13" fillId="2" borderId="3" xfId="9" applyNumberFormat="1" applyFont="1" applyFill="1" applyBorder="1"/>
    <xf numFmtId="3" fontId="13" fillId="5" borderId="3" xfId="9" applyNumberFormat="1" applyFont="1" applyFill="1" applyBorder="1"/>
    <xf numFmtId="0" fontId="13" fillId="0" borderId="1" xfId="9" applyFont="1" applyBorder="1" applyAlignment="1">
      <alignment horizontal="center"/>
    </xf>
    <xf numFmtId="0" fontId="20" fillId="4" borderId="11" xfId="9" applyFont="1" applyFill="1" applyBorder="1" applyAlignment="1">
      <alignment horizontal="center"/>
    </xf>
    <xf numFmtId="3" fontId="20" fillId="4" borderId="11" xfId="9" applyNumberFormat="1" applyFont="1" applyFill="1" applyBorder="1"/>
    <xf numFmtId="0" fontId="4" fillId="0" borderId="0" xfId="3" applyFont="1" applyAlignment="1">
      <alignment vertical="center"/>
    </xf>
    <xf numFmtId="49" fontId="4" fillId="0" borderId="0" xfId="3" applyNumberFormat="1" applyFont="1" applyAlignment="1">
      <alignment vertical="center"/>
    </xf>
    <xf numFmtId="0" fontId="6" fillId="0" borderId="0" xfId="3" applyFont="1" applyAlignment="1">
      <alignment horizontal="left" vertical="center" wrapText="1"/>
    </xf>
    <xf numFmtId="0" fontId="8" fillId="0" borderId="0" xfId="3"/>
    <xf numFmtId="0" fontId="10" fillId="0" borderId="0" xfId="3" applyFont="1" applyFill="1" applyAlignment="1">
      <alignment horizontal="left" vertical="center"/>
    </xf>
    <xf numFmtId="0" fontId="4" fillId="0" borderId="0" xfId="8" applyFont="1" applyAlignment="1">
      <alignment vertical="center"/>
    </xf>
    <xf numFmtId="0" fontId="12" fillId="0" borderId="3" xfId="4" applyFont="1" applyBorder="1" applyAlignment="1">
      <alignment horizontal="left" vertical="center"/>
    </xf>
    <xf numFmtId="0" fontId="15" fillId="0" borderId="0" xfId="3" applyFont="1" applyAlignment="1">
      <alignment vertical="center"/>
    </xf>
    <xf numFmtId="0" fontId="9" fillId="0" borderId="0" xfId="3" applyFont="1" applyAlignment="1">
      <alignment vertical="center"/>
    </xf>
    <xf numFmtId="9" fontId="14" fillId="2" borderId="1" xfId="1" applyNumberFormat="1" applyFont="1" applyFill="1" applyBorder="1" applyAlignment="1">
      <alignment vertical="center"/>
    </xf>
    <xf numFmtId="0" fontId="13" fillId="0" borderId="1" xfId="3" applyFont="1" applyFill="1" applyBorder="1" applyAlignment="1">
      <alignment vertical="center" wrapText="1"/>
    </xf>
    <xf numFmtId="0" fontId="12" fillId="0" borderId="3" xfId="4" applyFont="1" applyBorder="1" applyAlignment="1">
      <alignment vertical="center"/>
    </xf>
    <xf numFmtId="3" fontId="14" fillId="2" borderId="1" xfId="14" applyNumberFormat="1" applyFont="1" applyFill="1" applyBorder="1" applyAlignment="1">
      <alignment vertical="center"/>
    </xf>
    <xf numFmtId="9" fontId="16" fillId="0" borderId="1" xfId="0" applyNumberFormat="1" applyFont="1" applyFill="1" applyBorder="1" applyAlignment="1">
      <alignment vertical="center" wrapText="1"/>
    </xf>
    <xf numFmtId="3" fontId="21" fillId="2" borderId="1" xfId="14" applyNumberFormat="1" applyFont="1" applyFill="1" applyBorder="1" applyAlignment="1">
      <alignment vertical="center"/>
    </xf>
    <xf numFmtId="0" fontId="4" fillId="0" borderId="0" xfId="3" applyFont="1"/>
    <xf numFmtId="0" fontId="3" fillId="0" borderId="12" xfId="2" applyBorder="1"/>
    <xf numFmtId="0" fontId="3" fillId="0" borderId="13" xfId="2" applyBorder="1"/>
    <xf numFmtId="0" fontId="3" fillId="0" borderId="14" xfId="2" applyBorder="1"/>
    <xf numFmtId="0" fontId="3" fillId="0" borderId="15" xfId="2" applyBorder="1"/>
    <xf numFmtId="0" fontId="3" fillId="0" borderId="17" xfId="2" applyBorder="1"/>
    <xf numFmtId="0" fontId="3" fillId="0" borderId="18" xfId="2" applyBorder="1"/>
    <xf numFmtId="0" fontId="0" fillId="0" borderId="19" xfId="0" applyBorder="1"/>
    <xf numFmtId="0" fontId="2" fillId="0" borderId="0" xfId="2" applyFont="1" applyAlignment="1">
      <alignment vertical="center"/>
    </xf>
    <xf numFmtId="0" fontId="8" fillId="0" borderId="0" xfId="0" applyFont="1"/>
    <xf numFmtId="0" fontId="3" fillId="0" borderId="16" xfId="2" applyBorder="1"/>
    <xf numFmtId="3" fontId="25" fillId="5" borderId="16" xfId="9" applyNumberFormat="1" applyFont="1" applyFill="1" applyBorder="1"/>
    <xf numFmtId="0" fontId="8" fillId="0" borderId="13" xfId="5" applyBorder="1"/>
    <xf numFmtId="0" fontId="5" fillId="5" borderId="15" xfId="11" quotePrefix="1" applyFont="1" applyFill="1" applyBorder="1" applyAlignment="1">
      <alignment vertical="center"/>
    </xf>
    <xf numFmtId="0" fontId="23" fillId="5" borderId="15" xfId="9" applyFont="1" applyFill="1" applyBorder="1"/>
    <xf numFmtId="0" fontId="23" fillId="0" borderId="15" xfId="9" applyFont="1" applyFill="1" applyBorder="1"/>
    <xf numFmtId="0" fontId="23" fillId="0" borderId="15" xfId="9" applyFont="1" applyFill="1" applyBorder="1" applyAlignment="1">
      <alignment wrapText="1"/>
    </xf>
    <xf numFmtId="3" fontId="3" fillId="0" borderId="16" xfId="2" applyNumberFormat="1" applyBorder="1"/>
    <xf numFmtId="0" fontId="3" fillId="0" borderId="19" xfId="2" applyBorder="1"/>
    <xf numFmtId="3" fontId="13" fillId="2" borderId="3" xfId="9" applyNumberFormat="1" applyFont="1" applyFill="1" applyBorder="1" applyAlignment="1">
      <alignment horizontal="center"/>
    </xf>
    <xf numFmtId="3" fontId="20" fillId="4" borderId="11" xfId="9" applyNumberFormat="1" applyFont="1" applyFill="1" applyBorder="1" applyAlignment="1">
      <alignment horizontal="center"/>
    </xf>
    <xf numFmtId="3" fontId="14" fillId="0" borderId="0" xfId="6" applyNumberFormat="1" applyFont="1" applyFill="1" applyBorder="1" applyAlignment="1">
      <alignment vertical="center"/>
    </xf>
    <xf numFmtId="0" fontId="8" fillId="0" borderId="0" xfId="3" applyFill="1"/>
    <xf numFmtId="0" fontId="15" fillId="0" borderId="0" xfId="3" applyFont="1" applyFill="1" applyAlignment="1">
      <alignment vertical="center"/>
    </xf>
    <xf numFmtId="0" fontId="0" fillId="0" borderId="0" xfId="0" applyFill="1"/>
    <xf numFmtId="0" fontId="9" fillId="0" borderId="0" xfId="3" applyFont="1" applyFill="1" applyAlignment="1">
      <alignment vertical="center"/>
    </xf>
    <xf numFmtId="0" fontId="0" fillId="0" borderId="0" xfId="0" applyFill="1" applyAlignment="1">
      <alignment vertical="center" wrapText="1"/>
    </xf>
    <xf numFmtId="0" fontId="25" fillId="5" borderId="15" xfId="9" applyFont="1" applyFill="1" applyBorder="1" applyAlignment="1">
      <alignment horizontal="left" indent="3"/>
    </xf>
    <xf numFmtId="3" fontId="25" fillId="0" borderId="16" xfId="9" applyNumberFormat="1" applyFont="1" applyFill="1" applyBorder="1"/>
    <xf numFmtId="0" fontId="8" fillId="0" borderId="15" xfId="3" applyBorder="1"/>
    <xf numFmtId="0" fontId="22" fillId="0" borderId="16" xfId="11" applyFont="1" applyFill="1" applyBorder="1" applyAlignment="1">
      <alignment horizontal="center" vertical="center" wrapText="1"/>
    </xf>
    <xf numFmtId="3" fontId="20" fillId="0" borderId="16" xfId="9" applyNumberFormat="1" applyFont="1" applyFill="1" applyBorder="1" applyAlignment="1">
      <alignment wrapText="1"/>
    </xf>
    <xf numFmtId="3" fontId="13" fillId="0" borderId="16" xfId="9" applyNumberFormat="1" applyFont="1" applyFill="1" applyBorder="1"/>
    <xf numFmtId="0" fontId="8" fillId="0" borderId="17" xfId="3" applyBorder="1"/>
    <xf numFmtId="0" fontId="8" fillId="0" borderId="18" xfId="3" applyBorder="1"/>
    <xf numFmtId="0" fontId="8" fillId="0" borderId="19" xfId="3" applyFill="1" applyBorder="1"/>
    <xf numFmtId="0" fontId="5" fillId="0" borderId="16" xfId="11" quotePrefix="1" applyFont="1" applyFill="1" applyBorder="1" applyAlignment="1">
      <alignment horizontal="left" vertical="center"/>
    </xf>
    <xf numFmtId="0" fontId="0" fillId="0" borderId="12" xfId="0" applyBorder="1"/>
    <xf numFmtId="0" fontId="0" fillId="0" borderId="13" xfId="0" applyBorder="1"/>
    <xf numFmtId="0" fontId="0" fillId="0" borderId="14" xfId="0" applyBorder="1"/>
    <xf numFmtId="3" fontId="0" fillId="0" borderId="13" xfId="0" applyNumberFormat="1" applyBorder="1"/>
    <xf numFmtId="0" fontId="15" fillId="0" borderId="13" xfId="3" applyFont="1" applyBorder="1" applyAlignment="1">
      <alignment vertical="center"/>
    </xf>
    <xf numFmtId="0" fontId="15" fillId="0" borderId="14" xfId="3" applyFont="1" applyBorder="1" applyAlignment="1">
      <alignment vertical="center"/>
    </xf>
    <xf numFmtId="0" fontId="8" fillId="0" borderId="16" xfId="3" applyBorder="1"/>
    <xf numFmtId="0" fontId="8" fillId="0" borderId="0" xfId="3" applyBorder="1"/>
    <xf numFmtId="0" fontId="0" fillId="0" borderId="15" xfId="0" applyBorder="1"/>
    <xf numFmtId="0" fontId="8" fillId="0" borderId="19" xfId="3" applyBorder="1"/>
    <xf numFmtId="0" fontId="13" fillId="0" borderId="1" xfId="3" applyFont="1" applyFill="1" applyBorder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6" fillId="0" borderId="0" xfId="3" applyFont="1" applyAlignment="1">
      <alignment horizontal="left" vertical="center" wrapText="1"/>
    </xf>
    <xf numFmtId="0" fontId="10" fillId="0" borderId="0" xfId="3" applyFont="1" applyFill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6" fillId="0" borderId="0" xfId="2" applyFont="1" applyAlignment="1">
      <alignment horizontal="left" vertical="center" wrapText="1"/>
    </xf>
    <xf numFmtId="0" fontId="13" fillId="0" borderId="1" xfId="3" applyFont="1" applyFill="1" applyBorder="1" applyAlignment="1">
      <alignment horizontal="left" vertical="center" wrapText="1"/>
    </xf>
    <xf numFmtId="0" fontId="12" fillId="0" borderId="3" xfId="4" applyFont="1" applyBorder="1" applyAlignment="1">
      <alignment horizontal="left" vertical="center"/>
    </xf>
    <xf numFmtId="0" fontId="1" fillId="0" borderId="0" xfId="2" applyFont="1" applyAlignment="1">
      <alignment vertical="center"/>
    </xf>
    <xf numFmtId="3" fontId="14" fillId="6" borderId="1" xfId="6" applyNumberFormat="1" applyFont="1" applyFill="1" applyBorder="1" applyAlignment="1">
      <alignment vertical="center"/>
    </xf>
    <xf numFmtId="3" fontId="14" fillId="6" borderId="1" xfId="7" applyNumberFormat="1" applyFont="1" applyFill="1" applyBorder="1" applyAlignment="1">
      <alignment vertical="center"/>
    </xf>
    <xf numFmtId="9" fontId="14" fillId="6" borderId="1" xfId="6" applyNumberFormat="1" applyFont="1" applyFill="1" applyBorder="1" applyAlignment="1">
      <alignment horizontal="right" vertical="center"/>
    </xf>
    <xf numFmtId="0" fontId="33" fillId="0" borderId="0" xfId="0" applyFont="1"/>
    <xf numFmtId="0" fontId="34" fillId="0" borderId="0" xfId="0" applyFont="1"/>
    <xf numFmtId="0" fontId="32" fillId="2" borderId="18" xfId="0" applyFont="1" applyFill="1" applyBorder="1" applyAlignment="1"/>
    <xf numFmtId="0" fontId="33" fillId="0" borderId="20" xfId="0" applyFont="1" applyBorder="1" applyAlignment="1"/>
    <xf numFmtId="0" fontId="5" fillId="0" borderId="0" xfId="2" applyFont="1" applyAlignment="1">
      <alignment horizontal="left" vertical="center"/>
    </xf>
    <xf numFmtId="0" fontId="13" fillId="0" borderId="1" xfId="5" applyFont="1" applyFill="1" applyBorder="1" applyAlignment="1">
      <alignment horizontal="left" vertical="center" wrapText="1"/>
    </xf>
    <xf numFmtId="0" fontId="20" fillId="0" borderId="1" xfId="5" applyFont="1" applyFill="1" applyBorder="1" applyAlignment="1">
      <alignment horizontal="left" vertical="center" wrapText="1"/>
    </xf>
    <xf numFmtId="0" fontId="35" fillId="7" borderId="0" xfId="0" applyFont="1" applyFill="1" applyAlignment="1">
      <alignment horizontal="center" vertical="center" wrapText="1"/>
    </xf>
    <xf numFmtId="0" fontId="35" fillId="7" borderId="0" xfId="0" applyFont="1" applyFill="1" applyAlignment="1">
      <alignment horizontal="center" vertical="center"/>
    </xf>
    <xf numFmtId="0" fontId="13" fillId="0" borderId="1" xfId="3" applyFont="1" applyFill="1" applyBorder="1" applyAlignment="1">
      <alignment horizontal="left" vertical="center" wrapText="1"/>
    </xf>
    <xf numFmtId="0" fontId="10" fillId="0" borderId="0" xfId="2" applyFont="1" applyFill="1" applyAlignment="1">
      <alignment horizontal="left" vertical="center"/>
    </xf>
    <xf numFmtId="0" fontId="12" fillId="0" borderId="0" xfId="4" applyFont="1" applyBorder="1" applyAlignment="1">
      <alignment horizontal="left" vertical="center"/>
    </xf>
    <xf numFmtId="0" fontId="30" fillId="0" borderId="0" xfId="3" applyFont="1" applyAlignment="1">
      <alignment horizontal="left"/>
    </xf>
    <xf numFmtId="0" fontId="27" fillId="4" borderId="0" xfId="0" applyFont="1" applyFill="1" applyAlignment="1">
      <alignment horizontal="left" vertical="center" wrapText="1"/>
    </xf>
    <xf numFmtId="0" fontId="22" fillId="3" borderId="9" xfId="11" applyFont="1" applyFill="1" applyBorder="1" applyAlignment="1">
      <alignment horizontal="center" vertical="center" wrapText="1"/>
    </xf>
    <xf numFmtId="0" fontId="22" fillId="3" borderId="5" xfId="11" applyFont="1" applyFill="1" applyBorder="1" applyAlignment="1">
      <alignment horizontal="center" vertical="center" wrapText="1"/>
    </xf>
    <xf numFmtId="0" fontId="5" fillId="5" borderId="0" xfId="11" quotePrefix="1" applyFont="1" applyFill="1" applyBorder="1" applyAlignment="1">
      <alignment horizontal="left" vertical="center"/>
    </xf>
    <xf numFmtId="0" fontId="5" fillId="5" borderId="16" xfId="11" quotePrefix="1" applyFont="1" applyFill="1" applyBorder="1" applyAlignment="1">
      <alignment horizontal="left" vertical="center"/>
    </xf>
    <xf numFmtId="0" fontId="22" fillId="3" borderId="8" xfId="5" applyFont="1" applyFill="1" applyBorder="1" applyAlignment="1">
      <alignment horizontal="center" vertical="center" wrapText="1"/>
    </xf>
    <xf numFmtId="0" fontId="22" fillId="3" borderId="6" xfId="5" applyFont="1" applyFill="1" applyBorder="1" applyAlignment="1">
      <alignment horizontal="center" vertical="center" wrapText="1"/>
    </xf>
    <xf numFmtId="0" fontId="6" fillId="0" borderId="0" xfId="2" quotePrefix="1" applyFont="1" applyAlignment="1">
      <alignment horizontal="left" vertical="center" wrapText="1"/>
    </xf>
    <xf numFmtId="0" fontId="6" fillId="0" borderId="0" xfId="2" applyFont="1" applyAlignment="1">
      <alignment horizontal="left" vertical="center" wrapText="1"/>
    </xf>
    <xf numFmtId="0" fontId="22" fillId="3" borderId="8" xfId="11" applyFont="1" applyFill="1" applyBorder="1" applyAlignment="1">
      <alignment horizontal="center" vertical="center" wrapText="1"/>
    </xf>
    <xf numFmtId="0" fontId="22" fillId="3" borderId="6" xfId="11" applyFont="1" applyFill="1" applyBorder="1" applyAlignment="1">
      <alignment horizontal="center" vertical="center" wrapText="1"/>
    </xf>
    <xf numFmtId="0" fontId="22" fillId="3" borderId="7" xfId="11" applyFont="1" applyFill="1" applyBorder="1" applyAlignment="1">
      <alignment horizontal="center" vertical="center" wrapText="1"/>
    </xf>
    <xf numFmtId="0" fontId="22" fillId="3" borderId="4" xfId="11" applyFont="1" applyFill="1" applyBorder="1" applyAlignment="1">
      <alignment horizontal="center" vertical="center" wrapText="1"/>
    </xf>
    <xf numFmtId="0" fontId="0" fillId="4" borderId="0" xfId="0" applyFill="1" applyAlignment="1">
      <alignment horizontal="left" vertical="center" wrapText="1"/>
    </xf>
    <xf numFmtId="0" fontId="5" fillId="0" borderId="0" xfId="3" applyFont="1" applyAlignment="1">
      <alignment horizontal="left" vertical="center"/>
    </xf>
    <xf numFmtId="0" fontId="6" fillId="0" borderId="0" xfId="3" quotePrefix="1" applyFont="1" applyAlignment="1">
      <alignment horizontal="left" vertical="center" wrapText="1"/>
    </xf>
    <xf numFmtId="0" fontId="6" fillId="0" borderId="0" xfId="3" applyFont="1" applyAlignment="1">
      <alignment horizontal="left" vertical="center" wrapText="1"/>
    </xf>
    <xf numFmtId="0" fontId="10" fillId="0" borderId="0" xfId="3" applyFont="1" applyFill="1" applyAlignment="1">
      <alignment horizontal="left" vertical="center"/>
    </xf>
    <xf numFmtId="0" fontId="12" fillId="0" borderId="3" xfId="4" applyFont="1" applyBorder="1" applyAlignment="1">
      <alignment horizontal="left" vertical="center"/>
    </xf>
    <xf numFmtId="0" fontId="13" fillId="0" borderId="1" xfId="0" applyFont="1" applyFill="1" applyBorder="1" applyAlignment="1">
      <alignment horizontal="left" vertical="center" wrapText="1"/>
    </xf>
    <xf numFmtId="0" fontId="20" fillId="0" borderId="1" xfId="0" applyFont="1" applyFill="1" applyBorder="1" applyAlignment="1">
      <alignment horizontal="left" vertical="center" wrapText="1"/>
    </xf>
    <xf numFmtId="0" fontId="5" fillId="5" borderId="0" xfId="11" quotePrefix="1" applyFont="1" applyFill="1" applyBorder="1" applyAlignment="1">
      <alignment horizontal="left" vertical="center" wrapText="1"/>
    </xf>
  </cellXfs>
  <cellStyles count="56">
    <cellStyle name="Comma 2" xfId="12"/>
    <cellStyle name="Comma 3" xfId="14"/>
    <cellStyle name="Comma 4 5" xfId="7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Hiperpovezava 2" xfId="15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 3" xfId="10"/>
    <cellStyle name="Navadno 2" xfId="3"/>
    <cellStyle name="Navadno 2 3 2 2 2" xfId="5"/>
    <cellStyle name="Normal" xfId="0" builtinId="0"/>
    <cellStyle name="Normal 2" xfId="11"/>
    <cellStyle name="Normal 2 2 2" xfId="9"/>
    <cellStyle name="Normal 2 3 2" xfId="4"/>
    <cellStyle name="Normal 2 5" xfId="2"/>
    <cellStyle name="Normal 6 4" xfId="8"/>
    <cellStyle name="Percent" xfId="1" builtinId="5"/>
    <cellStyle name="Percent 2" xfId="13"/>
    <cellStyle name="Vejica 2 2 2 2 2" xfId="6"/>
  </cellStyles>
  <dxfs count="0"/>
  <tableStyles count="0" defaultTableStyle="TableStyleMedium2" defaultPivotStyle="PivotStyleLight16"/>
  <colors>
    <mruColors>
      <color rgb="FFAB1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theme" Target="theme/theme1.xml"/><Relationship Id="rId7" Type="http://schemas.openxmlformats.org/officeDocument/2006/relationships/styles" Target="styles.xml"/><Relationship Id="rId8" Type="http://schemas.openxmlformats.org/officeDocument/2006/relationships/sharedStrings" Target="sharedStrings.xml"/><Relationship Id="rId9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MESE&#268;NO ODPLA&#268;EVANJE - NA KONCU'!A1"/><Relationship Id="rId4" Type="http://schemas.openxmlformats.org/officeDocument/2006/relationships/hyperlink" Target="#'MESE&#268;NO ODPLA&#268;EVANJE - NA ZA&#268;ET'!A1"/><Relationship Id="rId5" Type="http://schemas.openxmlformats.org/officeDocument/2006/relationships/hyperlink" Target="#'LETNO ODPLA&#268;EVANJE - NA ZA&#268;ETKU'!A1"/><Relationship Id="rId1" Type="http://schemas.openxmlformats.org/officeDocument/2006/relationships/hyperlink" Target="#'LETNO ODPLA&#268;EVANJE - NA KONCU'!A1"/><Relationship Id="rId2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101600</xdr:colOff>
      <xdr:row>6</xdr:row>
      <xdr:rowOff>25400</xdr:rowOff>
    </xdr:from>
    <xdr:to>
      <xdr:col>7</xdr:col>
      <xdr:colOff>355600</xdr:colOff>
      <xdr:row>12</xdr:row>
      <xdr:rowOff>0</xdr:rowOff>
    </xdr:to>
    <xdr:sp macro="" textlink="">
      <xdr:nvSpPr>
        <xdr:cNvPr id="2" name="Right Brace 1"/>
        <xdr:cNvSpPr/>
      </xdr:nvSpPr>
      <xdr:spPr>
        <a:xfrm>
          <a:off x="5295900" y="2133600"/>
          <a:ext cx="254000" cy="1117600"/>
        </a:xfrm>
        <a:prstGeom prst="rightBrace">
          <a:avLst>
            <a:gd name="adj1" fmla="val 57051"/>
            <a:gd name="adj2" fmla="val 50000"/>
          </a:avLst>
        </a:prstGeom>
        <a:ln w="12700">
          <a:solidFill>
            <a:srgbClr val="AB15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6</xdr:col>
      <xdr:colOff>139700</xdr:colOff>
      <xdr:row>26</xdr:row>
      <xdr:rowOff>0</xdr:rowOff>
    </xdr:from>
    <xdr:to>
      <xdr:col>6</xdr:col>
      <xdr:colOff>409700</xdr:colOff>
      <xdr:row>27</xdr:row>
      <xdr:rowOff>4399</xdr:rowOff>
    </xdr:to>
    <xdr:pic>
      <xdr:nvPicPr>
        <xdr:cNvPr id="5" name="Picture 4">
          <a:hlinkClick xmlns:r="http://schemas.openxmlformats.org/officeDocument/2006/relationships" r:id="rId1"/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9625" y="5200650"/>
          <a:ext cx="270000" cy="271099"/>
        </a:xfrm>
        <a:prstGeom prst="rect">
          <a:avLst/>
        </a:prstGeom>
      </xdr:spPr>
    </xdr:pic>
    <xdr:clientData/>
  </xdr:twoCellAnchor>
  <xdr:twoCellAnchor editAs="oneCell">
    <xdr:from>
      <xdr:col>6</xdr:col>
      <xdr:colOff>139700</xdr:colOff>
      <xdr:row>25</xdr:row>
      <xdr:rowOff>0</xdr:rowOff>
    </xdr:from>
    <xdr:to>
      <xdr:col>6</xdr:col>
      <xdr:colOff>409700</xdr:colOff>
      <xdr:row>26</xdr:row>
      <xdr:rowOff>4399</xdr:rowOff>
    </xdr:to>
    <xdr:pic>
      <xdr:nvPicPr>
        <xdr:cNvPr id="6" name="Picture 5">
          <a:hlinkClick xmlns:r="http://schemas.openxmlformats.org/officeDocument/2006/relationships" r:id="rId3"/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49625" y="4933950"/>
          <a:ext cx="270000" cy="271099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29</xdr:row>
      <xdr:rowOff>0</xdr:rowOff>
    </xdr:from>
    <xdr:to>
      <xdr:col>6</xdr:col>
      <xdr:colOff>397000</xdr:colOff>
      <xdr:row>30</xdr:row>
      <xdr:rowOff>4399</xdr:rowOff>
    </xdr:to>
    <xdr:pic>
      <xdr:nvPicPr>
        <xdr:cNvPr id="7" name="Picture 6">
          <a:hlinkClick xmlns:r="http://schemas.openxmlformats.org/officeDocument/2006/relationships" r:id="rId4"/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6925" y="6000750"/>
          <a:ext cx="270000" cy="271099"/>
        </a:xfrm>
        <a:prstGeom prst="rect">
          <a:avLst/>
        </a:prstGeom>
      </xdr:spPr>
    </xdr:pic>
    <xdr:clientData/>
  </xdr:twoCellAnchor>
  <xdr:twoCellAnchor editAs="oneCell">
    <xdr:from>
      <xdr:col>6</xdr:col>
      <xdr:colOff>127000</xdr:colOff>
      <xdr:row>30</xdr:row>
      <xdr:rowOff>0</xdr:rowOff>
    </xdr:from>
    <xdr:to>
      <xdr:col>6</xdr:col>
      <xdr:colOff>397000</xdr:colOff>
      <xdr:row>31</xdr:row>
      <xdr:rowOff>4399</xdr:rowOff>
    </xdr:to>
    <xdr:pic>
      <xdr:nvPicPr>
        <xdr:cNvPr id="8" name="Picture 7">
          <a:hlinkClick xmlns:r="http://schemas.openxmlformats.org/officeDocument/2006/relationships" r:id="rId5"/>
        </xdr:cNvPr>
        <xdr:cNvPicPr>
          <a:picLocks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336925" y="6267450"/>
          <a:ext cx="270000" cy="27109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77298</xdr:colOff>
      <xdr:row>0</xdr:row>
      <xdr:rowOff>165650</xdr:rowOff>
    </xdr:from>
    <xdr:to>
      <xdr:col>0</xdr:col>
      <xdr:colOff>392824</xdr:colOff>
      <xdr:row>2</xdr:row>
      <xdr:rowOff>43472</xdr:rowOff>
    </xdr:to>
    <xdr:pic>
      <xdr:nvPicPr>
        <xdr:cNvPr id="5" name="Picture 4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98" y="165650"/>
          <a:ext cx="315526" cy="3168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71774</xdr:colOff>
      <xdr:row>0</xdr:row>
      <xdr:rowOff>165650</xdr:rowOff>
    </xdr:from>
    <xdr:to>
      <xdr:col>0</xdr:col>
      <xdr:colOff>388574</xdr:colOff>
      <xdr:row>2</xdr:row>
      <xdr:rowOff>43472</xdr:rowOff>
    </xdr:to>
    <xdr:pic>
      <xdr:nvPicPr>
        <xdr:cNvPr id="3" name="Picture 2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74" y="165650"/>
          <a:ext cx="316800" cy="3168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77298</xdr:colOff>
      <xdr:row>0</xdr:row>
      <xdr:rowOff>165650</xdr:rowOff>
    </xdr:from>
    <xdr:to>
      <xdr:col>0</xdr:col>
      <xdr:colOff>392824</xdr:colOff>
      <xdr:row>2</xdr:row>
      <xdr:rowOff>43472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298" y="165650"/>
          <a:ext cx="315526" cy="31597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71774</xdr:colOff>
      <xdr:row>0</xdr:row>
      <xdr:rowOff>165650</xdr:rowOff>
    </xdr:from>
    <xdr:to>
      <xdr:col>0</xdr:col>
      <xdr:colOff>388574</xdr:colOff>
      <xdr:row>2</xdr:row>
      <xdr:rowOff>43472</xdr:rowOff>
    </xdr:to>
    <xdr:pic>
      <xdr:nvPicPr>
        <xdr:cNvPr id="2" name="Picture 1"/>
        <xdr:cNvPicPr>
          <a:picLocks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1774" y="165650"/>
          <a:ext cx="316800" cy="3159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Relationship Id="rId2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Relationship Id="rId2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Relationship Id="rId2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</sheetPr>
  <dimension ref="B2:P31"/>
  <sheetViews>
    <sheetView showGridLines="0" tabSelected="1" workbookViewId="0">
      <selection activeCell="N6" sqref="N6"/>
    </sheetView>
  </sheetViews>
  <sheetFormatPr baseColWidth="10" defaultColWidth="11.5" defaultRowHeight="15" x14ac:dyDescent="0.2"/>
  <cols>
    <col min="1" max="1" width="3.1640625" customWidth="1"/>
    <col min="2" max="6" width="9" customWidth="1"/>
    <col min="8" max="8" width="5.5" customWidth="1"/>
    <col min="12" max="12" width="13" customWidth="1"/>
  </cols>
  <sheetData>
    <row r="2" spans="2:13" ht="19" x14ac:dyDescent="0.2">
      <c r="B2" s="119" t="s">
        <v>46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</row>
    <row r="3" spans="2:13" x14ac:dyDescent="0.2">
      <c r="B3" s="108"/>
      <c r="C3" s="108"/>
      <c r="D3" s="108"/>
      <c r="E3" s="108"/>
      <c r="F3" s="108"/>
      <c r="G3" s="108"/>
      <c r="H3" s="108"/>
      <c r="I3" s="108"/>
      <c r="J3" s="108"/>
      <c r="K3" s="108"/>
      <c r="L3" s="108"/>
      <c r="M3" s="108"/>
    </row>
    <row r="4" spans="2:13" ht="16" x14ac:dyDescent="0.2">
      <c r="B4" s="125" t="s">
        <v>47</v>
      </c>
      <c r="C4" s="125"/>
      <c r="D4" s="125"/>
      <c r="E4" s="125"/>
      <c r="F4" s="125"/>
      <c r="G4" s="125"/>
      <c r="H4" s="1"/>
      <c r="I4" s="2"/>
      <c r="J4" s="2"/>
      <c r="K4" s="1"/>
      <c r="L4" s="1"/>
      <c r="M4" s="1"/>
    </row>
    <row r="5" spans="2:13" x14ac:dyDescent="0.2">
      <c r="B5" s="6"/>
      <c r="C5" s="6"/>
      <c r="D5" s="6"/>
      <c r="E5" s="6"/>
      <c r="F5" s="6"/>
      <c r="G5" s="6"/>
      <c r="H5" s="6"/>
      <c r="I5" s="6"/>
      <c r="J5" s="6"/>
      <c r="K5" s="6"/>
      <c r="L5" s="6"/>
      <c r="M5" s="6"/>
    </row>
    <row r="6" spans="2:13" x14ac:dyDescent="0.2">
      <c r="B6" s="126" t="s">
        <v>2</v>
      </c>
      <c r="C6" s="126"/>
      <c r="D6" s="126"/>
      <c r="E6" s="126"/>
      <c r="F6" s="126"/>
      <c r="G6" s="126"/>
      <c r="H6" s="6"/>
      <c r="I6" s="6"/>
      <c r="J6" s="6"/>
      <c r="K6" s="6"/>
      <c r="L6" s="6"/>
      <c r="M6" s="6"/>
    </row>
    <row r="7" spans="2:13" x14ac:dyDescent="0.2">
      <c r="B7" s="120" t="s">
        <v>3</v>
      </c>
      <c r="C7" s="120"/>
      <c r="D7" s="120"/>
      <c r="E7" s="120"/>
      <c r="F7" s="120"/>
      <c r="G7" s="112">
        <v>8333.33</v>
      </c>
      <c r="K7" s="8"/>
      <c r="L7" s="8"/>
      <c r="M7" s="8"/>
    </row>
    <row r="8" spans="2:13" x14ac:dyDescent="0.2">
      <c r="B8" s="124" t="s">
        <v>4</v>
      </c>
      <c r="C8" s="124"/>
      <c r="D8" s="124"/>
      <c r="E8" s="124"/>
      <c r="F8" s="124"/>
      <c r="G8" s="113">
        <v>60</v>
      </c>
      <c r="K8" s="6"/>
      <c r="L8" s="6"/>
      <c r="M8" s="6"/>
    </row>
    <row r="9" spans="2:13" x14ac:dyDescent="0.2">
      <c r="B9" s="124" t="s">
        <v>5</v>
      </c>
      <c r="C9" s="124"/>
      <c r="D9" s="124"/>
      <c r="E9" s="124"/>
      <c r="F9" s="124"/>
      <c r="G9" s="7">
        <f>+G7*G8</f>
        <v>499999.8</v>
      </c>
      <c r="I9" s="122" t="s">
        <v>53</v>
      </c>
      <c r="J9" s="123"/>
      <c r="K9" s="123"/>
      <c r="L9" s="123"/>
      <c r="M9" s="8"/>
    </row>
    <row r="10" spans="2:13" x14ac:dyDescent="0.2">
      <c r="B10" s="124" t="s">
        <v>6</v>
      </c>
      <c r="C10" s="124"/>
      <c r="D10" s="124"/>
      <c r="E10" s="124"/>
      <c r="F10" s="124"/>
      <c r="G10" s="114">
        <v>0.06</v>
      </c>
      <c r="I10" s="123"/>
      <c r="J10" s="123"/>
      <c r="K10" s="123"/>
      <c r="L10" s="123"/>
      <c r="M10" s="8"/>
    </row>
    <row r="11" spans="2:13" x14ac:dyDescent="0.2">
      <c r="B11" s="124" t="s">
        <v>7</v>
      </c>
      <c r="C11" s="124"/>
      <c r="D11" s="124"/>
      <c r="E11" s="124"/>
      <c r="F11" s="124"/>
      <c r="G11" s="7">
        <f>-PV(G10/12,G8,G7,0,0)</f>
        <v>431046.16717421892</v>
      </c>
      <c r="I11" s="13"/>
      <c r="J11" s="13"/>
    </row>
    <row r="12" spans="2:13" x14ac:dyDescent="0.2">
      <c r="B12" s="124" t="s">
        <v>39</v>
      </c>
      <c r="C12" s="124"/>
      <c r="D12" s="124"/>
      <c r="E12" s="124"/>
      <c r="F12" s="124"/>
      <c r="G12" s="112">
        <v>12</v>
      </c>
      <c r="I12" s="8"/>
      <c r="J12" s="8"/>
      <c r="K12" s="8"/>
      <c r="L12" s="8"/>
      <c r="M12" s="8"/>
    </row>
    <row r="13" spans="2:13" x14ac:dyDescent="0.2">
      <c r="B13" s="109"/>
      <c r="C13" s="109"/>
      <c r="D13" s="109"/>
      <c r="E13" s="109"/>
      <c r="F13" s="109"/>
      <c r="G13" s="77"/>
      <c r="I13" s="8"/>
      <c r="J13" s="8"/>
      <c r="K13" s="8"/>
      <c r="L13" s="8"/>
      <c r="M13" s="8"/>
    </row>
    <row r="14" spans="2:13" x14ac:dyDescent="0.2">
      <c r="B14" s="120" t="s">
        <v>8</v>
      </c>
      <c r="C14" s="120"/>
      <c r="D14" s="120"/>
      <c r="E14" s="120"/>
      <c r="F14" s="120"/>
      <c r="G14" s="14">
        <f>100%/G8</f>
        <v>1.6666666666666666E-2</v>
      </c>
      <c r="H14" s="8"/>
      <c r="I14" s="8"/>
      <c r="J14" s="8"/>
      <c r="K14" s="8"/>
      <c r="L14" s="8"/>
      <c r="M14" s="8"/>
    </row>
    <row r="15" spans="2:13" x14ac:dyDescent="0.2">
      <c r="B15" s="120" t="s">
        <v>9</v>
      </c>
      <c r="C15" s="120"/>
      <c r="D15" s="120"/>
      <c r="E15" s="120"/>
      <c r="F15" s="120"/>
      <c r="G15" s="7">
        <f>+G14*G11</f>
        <v>7184.102786236982</v>
      </c>
      <c r="H15" s="8"/>
      <c r="I15" s="8"/>
      <c r="J15" s="8"/>
      <c r="K15" s="8"/>
      <c r="L15" s="8"/>
      <c r="M15" s="8"/>
    </row>
    <row r="16" spans="2:13" x14ac:dyDescent="0.2">
      <c r="B16" s="16"/>
      <c r="C16" s="16"/>
      <c r="D16" s="16"/>
      <c r="E16" s="16"/>
      <c r="F16" s="16"/>
      <c r="H16" s="8"/>
      <c r="I16" s="8"/>
      <c r="J16" s="8"/>
      <c r="K16" s="8"/>
      <c r="L16" s="8"/>
      <c r="M16" s="8"/>
    </row>
    <row r="17" spans="2:16" x14ac:dyDescent="0.2">
      <c r="B17" s="110" t="s">
        <v>10</v>
      </c>
      <c r="C17" s="110"/>
      <c r="D17" s="110"/>
      <c r="E17" s="110"/>
      <c r="F17" s="110"/>
      <c r="G17" s="110"/>
      <c r="I17" s="21"/>
      <c r="J17" s="21"/>
      <c r="K17" s="21"/>
      <c r="L17" s="21"/>
      <c r="M17" s="21"/>
    </row>
    <row r="18" spans="2:16" x14ac:dyDescent="0.2">
      <c r="B18" s="120" t="s">
        <v>11</v>
      </c>
      <c r="C18" s="120"/>
      <c r="D18" s="120"/>
      <c r="E18" s="120"/>
      <c r="F18" s="120"/>
      <c r="G18" s="7">
        <f>+G7</f>
        <v>8333.33</v>
      </c>
      <c r="H18" s="8"/>
      <c r="I18" s="8"/>
      <c r="J18" s="8"/>
      <c r="K18" s="8"/>
      <c r="L18" s="8"/>
      <c r="M18" s="8"/>
    </row>
    <row r="19" spans="2:16" x14ac:dyDescent="0.2">
      <c r="B19" s="120" t="s">
        <v>12</v>
      </c>
      <c r="C19" s="120"/>
      <c r="D19" s="120"/>
      <c r="E19" s="120"/>
      <c r="F19" s="22">
        <v>0.22</v>
      </c>
      <c r="G19" s="7">
        <f>+G18*F19</f>
        <v>1833.3326</v>
      </c>
      <c r="H19" s="8"/>
      <c r="I19" s="8"/>
      <c r="J19" s="8"/>
      <c r="K19" s="8"/>
      <c r="L19" s="8"/>
      <c r="M19" s="8"/>
    </row>
    <row r="20" spans="2:16" ht="16" x14ac:dyDescent="0.2">
      <c r="B20" s="121" t="s">
        <v>13</v>
      </c>
      <c r="C20" s="121"/>
      <c r="D20" s="121"/>
      <c r="E20" s="121"/>
      <c r="F20" s="121"/>
      <c r="G20" s="24">
        <f>+G18+G19</f>
        <v>10166.6626</v>
      </c>
      <c r="H20" s="8"/>
      <c r="I20" s="23"/>
      <c r="J20" s="23"/>
      <c r="K20" s="23"/>
      <c r="L20" s="23"/>
      <c r="M20" s="23"/>
    </row>
    <row r="23" spans="2:16" ht="19" x14ac:dyDescent="0.2">
      <c r="B23" s="119" t="s">
        <v>48</v>
      </c>
      <c r="C23" s="119"/>
      <c r="D23" s="119"/>
      <c r="E23" s="119"/>
      <c r="F23" s="119"/>
      <c r="G23" s="119"/>
      <c r="H23" s="119"/>
      <c r="I23" s="119"/>
      <c r="J23" s="119"/>
      <c r="K23" s="119"/>
      <c r="L23" s="119"/>
      <c r="M23" s="119"/>
    </row>
    <row r="25" spans="2:16" ht="20" customHeight="1" x14ac:dyDescent="0.25">
      <c r="B25" s="117" t="s">
        <v>52</v>
      </c>
      <c r="C25" s="117"/>
      <c r="D25" s="117"/>
      <c r="E25" s="117"/>
      <c r="F25" s="117"/>
      <c r="P25" s="116"/>
    </row>
    <row r="26" spans="2:16" ht="21" x14ac:dyDescent="0.25">
      <c r="B26" s="118" t="s">
        <v>50</v>
      </c>
      <c r="C26" s="118"/>
      <c r="D26" s="118"/>
      <c r="E26" s="118"/>
      <c r="F26" s="118"/>
      <c r="P26" s="116"/>
    </row>
    <row r="27" spans="2:16" ht="21" x14ac:dyDescent="0.25">
      <c r="B27" s="118" t="s">
        <v>49</v>
      </c>
      <c r="C27" s="118"/>
      <c r="D27" s="118"/>
      <c r="E27" s="118"/>
      <c r="F27" s="118"/>
      <c r="P27" s="116"/>
    </row>
    <row r="28" spans="2:16" ht="21" x14ac:dyDescent="0.25">
      <c r="B28" s="115"/>
      <c r="C28" s="115"/>
      <c r="D28" s="115"/>
      <c r="E28" s="115"/>
      <c r="F28" s="115"/>
      <c r="P28" s="116"/>
    </row>
    <row r="29" spans="2:16" ht="21" x14ac:dyDescent="0.25">
      <c r="B29" s="117" t="s">
        <v>51</v>
      </c>
      <c r="C29" s="117"/>
      <c r="D29" s="117"/>
      <c r="E29" s="117"/>
      <c r="F29" s="117"/>
      <c r="P29" s="116"/>
    </row>
    <row r="30" spans="2:16" ht="21" x14ac:dyDescent="0.25">
      <c r="B30" s="118" t="s">
        <v>50</v>
      </c>
      <c r="C30" s="118"/>
      <c r="D30" s="118"/>
      <c r="E30" s="118"/>
      <c r="F30" s="118"/>
      <c r="P30" s="116"/>
    </row>
    <row r="31" spans="2:16" ht="21" x14ac:dyDescent="0.25">
      <c r="B31" s="118" t="s">
        <v>49</v>
      </c>
      <c r="C31" s="118"/>
      <c r="D31" s="118"/>
      <c r="E31" s="118"/>
      <c r="F31" s="118"/>
      <c r="P31" s="116"/>
    </row>
  </sheetData>
  <mergeCells count="16">
    <mergeCell ref="B23:M23"/>
    <mergeCell ref="B19:E19"/>
    <mergeCell ref="B20:F20"/>
    <mergeCell ref="I9:L10"/>
    <mergeCell ref="B2:M2"/>
    <mergeCell ref="B10:F10"/>
    <mergeCell ref="B11:F11"/>
    <mergeCell ref="B12:F12"/>
    <mergeCell ref="B14:F14"/>
    <mergeCell ref="B15:F15"/>
    <mergeCell ref="B18:F18"/>
    <mergeCell ref="B4:G4"/>
    <mergeCell ref="B6:G6"/>
    <mergeCell ref="B7:F7"/>
    <mergeCell ref="B8:F8"/>
    <mergeCell ref="B9:F9"/>
  </mergeCells>
  <pageMargins left="0.7" right="0.7" top="0.75" bottom="0.75" header="0.3" footer="0.3"/>
  <pageSetup paperSize="9" orientation="portrait" horizontalDpi="300" verticalDpi="3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B1:AB161"/>
  <sheetViews>
    <sheetView showGridLines="0" zoomScale="115" zoomScaleNormal="115" workbookViewId="0"/>
  </sheetViews>
  <sheetFormatPr baseColWidth="10" defaultColWidth="11.1640625" defaultRowHeight="16" x14ac:dyDescent="0.2"/>
  <cols>
    <col min="1" max="1" width="6.5" style="6" customWidth="1"/>
    <col min="2" max="2" width="2.83203125" style="6" customWidth="1"/>
    <col min="3" max="3" width="7.33203125" style="6" customWidth="1"/>
    <col min="4" max="9" width="9.83203125" style="6" customWidth="1"/>
    <col min="10" max="10" width="2.83203125" style="6" customWidth="1"/>
    <col min="11" max="11" width="3.83203125" style="6" customWidth="1"/>
    <col min="12" max="12" width="2.83203125" style="6" customWidth="1"/>
    <col min="13" max="13" width="9.83203125" style="6" customWidth="1"/>
    <col min="14" max="16" width="11.1640625" style="6"/>
    <col min="17" max="17" width="2.83203125" style="6" customWidth="1"/>
    <col min="18" max="19" width="11.1640625" style="11"/>
    <col min="20" max="16384" width="11.1640625" style="6"/>
  </cols>
  <sheetData>
    <row r="1" spans="2:25" s="1" customFormat="1" x14ac:dyDescent="0.2">
      <c r="I1" s="2"/>
      <c r="J1" s="2"/>
      <c r="R1" s="64"/>
      <c r="S1" s="64"/>
    </row>
    <row r="2" spans="2:25" s="1" customFormat="1" ht="19" x14ac:dyDescent="0.2">
      <c r="B2" s="119" t="s">
        <v>0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R2" s="64"/>
      <c r="S2" s="64"/>
    </row>
    <row r="3" spans="2:25" s="1" customFormat="1" x14ac:dyDescent="0.2">
      <c r="B3" s="135" t="s">
        <v>42</v>
      </c>
      <c r="C3" s="135"/>
      <c r="D3" s="136"/>
      <c r="E3" s="136"/>
      <c r="F3" s="136"/>
      <c r="G3" s="136"/>
      <c r="H3" s="136"/>
      <c r="I3" s="136"/>
      <c r="J3" s="136"/>
      <c r="K3" s="136"/>
      <c r="L3" s="136"/>
      <c r="M3" s="136"/>
      <c r="R3" s="64"/>
      <c r="S3" s="64"/>
    </row>
    <row r="4" spans="2:25" s="1" customFormat="1" x14ac:dyDescent="0.2">
      <c r="B4" s="135"/>
      <c r="C4" s="135"/>
      <c r="D4" s="136"/>
      <c r="E4" s="136"/>
      <c r="F4" s="136"/>
      <c r="G4" s="136"/>
      <c r="H4" s="136"/>
      <c r="I4" s="136"/>
      <c r="J4" s="136"/>
      <c r="K4" s="136"/>
      <c r="L4" s="136"/>
      <c r="M4" s="136"/>
      <c r="R4" s="64"/>
      <c r="S4" s="64"/>
    </row>
    <row r="5" spans="2:25" s="1" customFormat="1" x14ac:dyDescent="0.2">
      <c r="B5" s="135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R5" s="64"/>
      <c r="S5" s="65"/>
      <c r="T5"/>
      <c r="U5"/>
      <c r="V5"/>
      <c r="W5"/>
      <c r="X5"/>
      <c r="Y5"/>
    </row>
    <row r="6" spans="2:25" s="1" customFormat="1" x14ac:dyDescent="0.2">
      <c r="B6" s="135"/>
      <c r="C6" s="135"/>
      <c r="D6" s="136"/>
      <c r="E6" s="136"/>
      <c r="F6" s="136"/>
      <c r="G6" s="136"/>
      <c r="H6" s="136"/>
      <c r="I6" s="136"/>
      <c r="J6" s="136"/>
      <c r="K6" s="136"/>
      <c r="L6" s="136"/>
      <c r="M6" s="136"/>
      <c r="R6" s="64"/>
      <c r="S6" s="65"/>
      <c r="T6"/>
      <c r="U6"/>
      <c r="V6"/>
      <c r="W6"/>
      <c r="X6"/>
      <c r="Y6"/>
    </row>
    <row r="7" spans="2:25" s="1" customFormat="1" x14ac:dyDescent="0.2"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R7" s="64"/>
      <c r="S7" s="65"/>
      <c r="T7"/>
      <c r="U7"/>
      <c r="V7"/>
      <c r="W7"/>
      <c r="X7"/>
      <c r="Y7"/>
    </row>
    <row r="8" spans="2:25" s="1" customFormat="1" x14ac:dyDescent="0.2">
      <c r="B8" s="3"/>
      <c r="C8" s="3"/>
      <c r="D8" s="3"/>
      <c r="E8" s="3"/>
      <c r="F8" s="3"/>
      <c r="G8" s="3"/>
      <c r="H8" s="3"/>
      <c r="I8" s="3"/>
      <c r="J8" s="3"/>
      <c r="K8" s="3"/>
      <c r="L8" s="3"/>
      <c r="M8" s="3"/>
      <c r="R8" s="64"/>
      <c r="S8" s="65"/>
      <c r="T8"/>
      <c r="U8"/>
      <c r="V8"/>
      <c r="W8"/>
      <c r="X8"/>
      <c r="Y8"/>
    </row>
    <row r="9" spans="2:25" s="1" customFormat="1" x14ac:dyDescent="0.2">
      <c r="B9" s="125" t="s">
        <v>1</v>
      </c>
      <c r="C9" s="125"/>
      <c r="D9" s="125"/>
      <c r="E9" s="125"/>
      <c r="F9" s="125"/>
      <c r="G9" s="125"/>
      <c r="I9" s="2"/>
      <c r="J9" s="2"/>
      <c r="O9"/>
      <c r="P9"/>
      <c r="Q9"/>
      <c r="R9" s="65"/>
      <c r="S9" s="65"/>
      <c r="T9"/>
      <c r="U9"/>
      <c r="V9"/>
      <c r="W9"/>
      <c r="X9"/>
      <c r="Y9"/>
    </row>
    <row r="10" spans="2:25" x14ac:dyDescent="0.2">
      <c r="O10"/>
      <c r="P10"/>
      <c r="Q10"/>
      <c r="R10" s="65"/>
      <c r="S10" s="65"/>
      <c r="T10"/>
      <c r="U10"/>
      <c r="V10"/>
      <c r="W10"/>
      <c r="X10"/>
      <c r="Y10"/>
    </row>
    <row r="11" spans="2:25" x14ac:dyDescent="0.2">
      <c r="B11" s="126" t="s">
        <v>2</v>
      </c>
      <c r="C11" s="126"/>
      <c r="D11" s="126"/>
      <c r="E11" s="126"/>
      <c r="F11" s="126"/>
      <c r="G11" s="126"/>
      <c r="O11"/>
      <c r="P11"/>
      <c r="Q11"/>
      <c r="R11" s="65"/>
      <c r="S11" s="65"/>
      <c r="T11"/>
      <c r="U11"/>
      <c r="V11"/>
      <c r="W11"/>
      <c r="X11"/>
      <c r="Y11"/>
    </row>
    <row r="12" spans="2:25" s="8" customFormat="1" x14ac:dyDescent="0.2">
      <c r="B12" s="120" t="s">
        <v>3</v>
      </c>
      <c r="C12" s="120"/>
      <c r="D12" s="120"/>
      <c r="E12" s="120"/>
      <c r="F12" s="120"/>
      <c r="G12" s="7">
        <v>8333.33</v>
      </c>
      <c r="H12"/>
      <c r="I12"/>
      <c r="J12"/>
      <c r="R12" s="65"/>
      <c r="S12" s="65"/>
      <c r="T12"/>
      <c r="U12"/>
      <c r="V12"/>
      <c r="W12"/>
      <c r="X12"/>
      <c r="Y12"/>
    </row>
    <row r="13" spans="2:25" x14ac:dyDescent="0.2">
      <c r="B13" s="124" t="s">
        <v>4</v>
      </c>
      <c r="C13" s="124"/>
      <c r="D13" s="124"/>
      <c r="E13" s="124"/>
      <c r="F13" s="124"/>
      <c r="G13" s="10">
        <v>60</v>
      </c>
      <c r="H13"/>
      <c r="I13"/>
      <c r="J13"/>
      <c r="S13" s="65"/>
      <c r="T13"/>
      <c r="U13"/>
      <c r="V13"/>
      <c r="W13"/>
      <c r="X13"/>
      <c r="Y13"/>
    </row>
    <row r="14" spans="2:25" s="8" customFormat="1" x14ac:dyDescent="0.2">
      <c r="B14" s="124" t="s">
        <v>5</v>
      </c>
      <c r="C14" s="124"/>
      <c r="D14" s="124"/>
      <c r="E14" s="124"/>
      <c r="F14" s="124"/>
      <c r="G14" s="7">
        <f>+G12*G13</f>
        <v>499999.8</v>
      </c>
      <c r="H14"/>
      <c r="I14"/>
      <c r="J14"/>
      <c r="R14" s="65"/>
      <c r="S14" s="65"/>
      <c r="T14"/>
      <c r="U14"/>
      <c r="V14"/>
      <c r="W14"/>
      <c r="X14"/>
      <c r="Y14"/>
    </row>
    <row r="15" spans="2:25" s="8" customFormat="1" x14ac:dyDescent="0.2">
      <c r="B15" s="124" t="s">
        <v>6</v>
      </c>
      <c r="C15" s="124"/>
      <c r="D15" s="124"/>
      <c r="E15" s="124"/>
      <c r="F15" s="124"/>
      <c r="G15" s="12">
        <v>0.06</v>
      </c>
      <c r="H15"/>
      <c r="I15"/>
      <c r="J15"/>
      <c r="R15" s="65"/>
      <c r="S15" s="65"/>
      <c r="T15"/>
      <c r="U15"/>
      <c r="V15"/>
      <c r="W15"/>
      <c r="X15"/>
      <c r="Y15"/>
    </row>
    <row r="16" spans="2:25" s="8" customFormat="1" x14ac:dyDescent="0.2">
      <c r="B16" s="124" t="s">
        <v>7</v>
      </c>
      <c r="C16" s="124"/>
      <c r="D16" s="124"/>
      <c r="E16" s="124"/>
      <c r="F16" s="124"/>
      <c r="G16" s="7">
        <f>-PV(G15/12,G13,G12,0,0)</f>
        <v>431046.16717421892</v>
      </c>
      <c r="H16"/>
      <c r="I16" s="13"/>
      <c r="J16" s="13"/>
      <c r="K16"/>
      <c r="L16"/>
      <c r="M16"/>
      <c r="N16"/>
      <c r="R16" s="65"/>
      <c r="S16" s="65"/>
      <c r="T16"/>
      <c r="U16"/>
      <c r="V16"/>
      <c r="W16"/>
      <c r="X16"/>
      <c r="Y16"/>
    </row>
    <row r="17" spans="2:28" s="8" customFormat="1" x14ac:dyDescent="0.2">
      <c r="B17" s="124" t="s">
        <v>39</v>
      </c>
      <c r="C17" s="124"/>
      <c r="D17" s="124"/>
      <c r="E17" s="124"/>
      <c r="F17" s="124"/>
      <c r="G17" s="7">
        <v>12</v>
      </c>
      <c r="H17"/>
      <c r="R17" s="65"/>
      <c r="S17" s="65"/>
      <c r="T17"/>
      <c r="U17"/>
      <c r="V17"/>
      <c r="W17"/>
      <c r="X17"/>
      <c r="Y17"/>
    </row>
    <row r="18" spans="2:28" s="8" customFormat="1" x14ac:dyDescent="0.2">
      <c r="B18" s="9"/>
      <c r="C18" s="9"/>
      <c r="D18" s="9"/>
      <c r="E18" s="9"/>
      <c r="F18" s="9"/>
      <c r="G18" s="77"/>
      <c r="H18"/>
      <c r="R18" s="65"/>
      <c r="S18" s="65"/>
      <c r="T18"/>
      <c r="U18"/>
      <c r="V18"/>
      <c r="W18"/>
      <c r="X18"/>
      <c r="Y18"/>
    </row>
    <row r="19" spans="2:28" s="8" customFormat="1" x14ac:dyDescent="0.2">
      <c r="B19" s="120" t="s">
        <v>8</v>
      </c>
      <c r="C19" s="120"/>
      <c r="D19" s="120"/>
      <c r="E19" s="120"/>
      <c r="F19" s="120"/>
      <c r="G19" s="14">
        <f>100%/G13</f>
        <v>1.6666666666666666E-2</v>
      </c>
      <c r="R19" s="15"/>
      <c r="S19" s="65"/>
      <c r="T19"/>
      <c r="U19"/>
      <c r="V19"/>
      <c r="W19"/>
      <c r="X19"/>
      <c r="Y19"/>
    </row>
    <row r="20" spans="2:28" s="8" customFormat="1" x14ac:dyDescent="0.2">
      <c r="B20" s="120" t="s">
        <v>9</v>
      </c>
      <c r="C20" s="120"/>
      <c r="D20" s="120"/>
      <c r="E20" s="120"/>
      <c r="F20" s="120"/>
      <c r="G20" s="7">
        <f>+G19*G16</f>
        <v>7184.102786236982</v>
      </c>
      <c r="R20" s="15"/>
      <c r="S20" s="65"/>
      <c r="T20"/>
      <c r="U20"/>
      <c r="V20"/>
      <c r="W20"/>
      <c r="X20"/>
      <c r="Y20"/>
    </row>
    <row r="21" spans="2:28" s="8" customFormat="1" x14ac:dyDescent="0.2">
      <c r="B21" s="16"/>
      <c r="C21" s="16"/>
      <c r="D21" s="16"/>
      <c r="E21" s="16"/>
      <c r="F21" s="16"/>
      <c r="G21"/>
      <c r="O21" s="17"/>
      <c r="P21" s="18"/>
      <c r="Q21" s="18"/>
      <c r="R21" s="19"/>
      <c r="S21" s="65"/>
      <c r="T21"/>
      <c r="U21"/>
      <c r="V21"/>
      <c r="W21"/>
      <c r="X21"/>
      <c r="Y21"/>
    </row>
    <row r="22" spans="2:28" s="21" customFormat="1" x14ac:dyDescent="0.2">
      <c r="B22" s="20" t="s">
        <v>10</v>
      </c>
      <c r="C22" s="47"/>
      <c r="D22" s="20"/>
      <c r="E22" s="20"/>
      <c r="F22" s="20"/>
      <c r="G22" s="20"/>
      <c r="H22"/>
      <c r="O22" s="17"/>
      <c r="P22" s="18"/>
      <c r="Q22" s="18"/>
      <c r="R22" s="19"/>
      <c r="S22" s="65"/>
      <c r="T22"/>
      <c r="U22"/>
      <c r="V22"/>
      <c r="W22"/>
      <c r="X22"/>
      <c r="Y22"/>
      <c r="Z22" s="8"/>
      <c r="AA22" s="8"/>
      <c r="AB22" s="8"/>
    </row>
    <row r="23" spans="2:28" s="8" customFormat="1" x14ac:dyDescent="0.2">
      <c r="B23" s="120" t="s">
        <v>11</v>
      </c>
      <c r="C23" s="120"/>
      <c r="D23" s="120"/>
      <c r="E23" s="120"/>
      <c r="F23" s="120"/>
      <c r="G23" s="7">
        <f>+G12</f>
        <v>8333.33</v>
      </c>
      <c r="O23" s="17"/>
      <c r="P23" s="18"/>
      <c r="Q23" s="18"/>
      <c r="R23" s="19"/>
      <c r="S23" s="65"/>
      <c r="T23"/>
      <c r="U23"/>
      <c r="V23"/>
      <c r="W23"/>
      <c r="X23"/>
      <c r="Y23"/>
    </row>
    <row r="24" spans="2:28" s="8" customFormat="1" x14ac:dyDescent="0.2">
      <c r="B24" s="120" t="s">
        <v>12</v>
      </c>
      <c r="C24" s="120"/>
      <c r="D24" s="120"/>
      <c r="E24" s="120"/>
      <c r="F24" s="22">
        <v>0.22</v>
      </c>
      <c r="G24" s="7">
        <f>+G23*F24</f>
        <v>1833.3326</v>
      </c>
      <c r="N24" s="23"/>
      <c r="O24" s="18"/>
      <c r="P24" s="18"/>
      <c r="Q24" s="18"/>
      <c r="R24" s="19"/>
      <c r="S24" s="65"/>
      <c r="T24"/>
      <c r="U24"/>
      <c r="V24"/>
      <c r="W24"/>
      <c r="X24"/>
      <c r="Y24"/>
    </row>
    <row r="25" spans="2:28" s="8" customFormat="1" x14ac:dyDescent="0.2">
      <c r="B25" s="121" t="s">
        <v>13</v>
      </c>
      <c r="C25" s="121"/>
      <c r="D25" s="121"/>
      <c r="E25" s="121"/>
      <c r="F25" s="121"/>
      <c r="G25" s="24">
        <f>+G23+G24</f>
        <v>10166.6626</v>
      </c>
      <c r="I25" s="23"/>
      <c r="J25" s="23"/>
      <c r="K25" s="23"/>
      <c r="L25" s="23"/>
      <c r="M25" s="23"/>
      <c r="N25" s="23"/>
      <c r="R25" s="15"/>
      <c r="S25" s="65"/>
      <c r="T25"/>
      <c r="U25"/>
      <c r="V25"/>
      <c r="W25"/>
      <c r="X25"/>
      <c r="Y25"/>
    </row>
    <row r="26" spans="2:28" x14ac:dyDescent="0.2">
      <c r="M26" s="23"/>
      <c r="N26"/>
      <c r="O26"/>
      <c r="P26"/>
      <c r="Q26"/>
      <c r="S26" s="65"/>
      <c r="T26"/>
      <c r="U26"/>
      <c r="V26"/>
      <c r="W26"/>
      <c r="X26"/>
      <c r="Y26"/>
    </row>
    <row r="27" spans="2:28" customFormat="1" x14ac:dyDescent="0.2">
      <c r="B27" s="128" t="s">
        <v>35</v>
      </c>
      <c r="C27" s="128"/>
      <c r="D27" s="128"/>
      <c r="E27" s="128"/>
      <c r="F27" s="128"/>
      <c r="G27" s="128"/>
      <c r="H27" s="128"/>
      <c r="I27" s="128"/>
      <c r="J27" s="128"/>
      <c r="R27" s="65"/>
      <c r="S27" s="65"/>
    </row>
    <row r="28" spans="2:28" customFormat="1" x14ac:dyDescent="0.2">
      <c r="B28" s="128"/>
      <c r="C28" s="128"/>
      <c r="D28" s="128"/>
      <c r="E28" s="128"/>
      <c r="F28" s="128"/>
      <c r="G28" s="128"/>
      <c r="H28" s="128"/>
      <c r="I28" s="128"/>
      <c r="J28" s="128"/>
      <c r="R28" s="65"/>
      <c r="S28" s="65"/>
    </row>
    <row r="29" spans="2:28" customFormat="1" x14ac:dyDescent="0.2">
      <c r="B29" s="128"/>
      <c r="C29" s="128"/>
      <c r="D29" s="128"/>
      <c r="E29" s="128"/>
      <c r="F29" s="128"/>
      <c r="G29" s="128"/>
      <c r="H29" s="128"/>
      <c r="I29" s="128"/>
      <c r="J29" s="128"/>
      <c r="R29" s="65"/>
      <c r="S29" s="65"/>
    </row>
    <row r="30" spans="2:28" customFormat="1" x14ac:dyDescent="0.2">
      <c r="B30" s="128"/>
      <c r="C30" s="128"/>
      <c r="D30" s="128"/>
      <c r="E30" s="128"/>
      <c r="F30" s="128"/>
      <c r="G30" s="128"/>
      <c r="H30" s="128"/>
      <c r="I30" s="128"/>
      <c r="J30" s="128"/>
      <c r="R30" s="65"/>
      <c r="S30" s="65"/>
    </row>
    <row r="31" spans="2:28" x14ac:dyDescent="0.2">
      <c r="M31" s="23"/>
      <c r="N31"/>
      <c r="O31"/>
      <c r="P31"/>
      <c r="Q31"/>
      <c r="S31" s="65"/>
      <c r="T31"/>
      <c r="U31"/>
      <c r="V31"/>
      <c r="W31"/>
      <c r="X31"/>
      <c r="Y31"/>
    </row>
    <row r="32" spans="2:28" x14ac:dyDescent="0.2">
      <c r="B32" s="57"/>
      <c r="C32" s="58"/>
      <c r="D32" s="58"/>
      <c r="E32" s="58"/>
      <c r="F32" s="58"/>
      <c r="G32" s="58"/>
      <c r="H32" s="58"/>
      <c r="I32" s="58"/>
      <c r="J32" s="59"/>
      <c r="L32" s="57"/>
      <c r="M32" s="68"/>
      <c r="N32" s="58"/>
      <c r="O32" s="58"/>
      <c r="P32" s="58"/>
      <c r="Q32" s="59"/>
      <c r="S32" s="65"/>
      <c r="T32"/>
      <c r="U32"/>
      <c r="V32"/>
      <c r="W32"/>
      <c r="X32"/>
      <c r="Y32"/>
    </row>
    <row r="33" spans="2:17" s="6" customFormat="1" ht="19" x14ac:dyDescent="0.15">
      <c r="B33" s="60"/>
      <c r="C33" s="131" t="s">
        <v>14</v>
      </c>
      <c r="D33" s="131"/>
      <c r="E33" s="131"/>
      <c r="F33" s="131"/>
      <c r="G33" s="131"/>
      <c r="H33" s="131"/>
      <c r="I33" s="131"/>
      <c r="J33" s="132"/>
      <c r="K33" s="26"/>
      <c r="L33" s="69"/>
      <c r="M33" s="131" t="s">
        <v>15</v>
      </c>
      <c r="N33" s="131"/>
      <c r="O33" s="131"/>
      <c r="P33" s="131"/>
      <c r="Q33" s="66"/>
    </row>
    <row r="34" spans="2:17" s="6" customFormat="1" ht="14" x14ac:dyDescent="0.2">
      <c r="B34" s="60"/>
      <c r="C34" s="28"/>
      <c r="D34" s="28"/>
      <c r="E34" s="28"/>
      <c r="F34" s="28"/>
      <c r="G34" s="29"/>
      <c r="H34" s="29"/>
      <c r="I34" s="29"/>
      <c r="J34" s="67"/>
      <c r="K34" s="25"/>
      <c r="L34" s="70"/>
      <c r="M34" s="28"/>
      <c r="N34" s="28"/>
      <c r="O34" s="29"/>
      <c r="P34" s="30"/>
      <c r="Q34" s="66"/>
    </row>
    <row r="35" spans="2:17" s="6" customFormat="1" ht="14" x14ac:dyDescent="0.2">
      <c r="B35" s="60"/>
      <c r="C35" s="139" t="s">
        <v>16</v>
      </c>
      <c r="D35" s="133" t="s">
        <v>17</v>
      </c>
      <c r="E35" s="129" t="s">
        <v>18</v>
      </c>
      <c r="F35" s="137" t="s">
        <v>19</v>
      </c>
      <c r="G35" s="137" t="s">
        <v>20</v>
      </c>
      <c r="H35" s="137" t="s">
        <v>21</v>
      </c>
      <c r="I35" s="129" t="s">
        <v>22</v>
      </c>
      <c r="J35" s="66"/>
      <c r="K35" s="27"/>
      <c r="L35" s="71"/>
      <c r="M35" s="139" t="s">
        <v>23</v>
      </c>
      <c r="N35" s="129" t="s">
        <v>38</v>
      </c>
      <c r="O35" s="137" t="s">
        <v>25</v>
      </c>
      <c r="P35" s="129" t="s">
        <v>37</v>
      </c>
      <c r="Q35" s="66"/>
    </row>
    <row r="36" spans="2:17" s="6" customFormat="1" ht="14" x14ac:dyDescent="0.2">
      <c r="B36" s="60"/>
      <c r="C36" s="140"/>
      <c r="D36" s="134"/>
      <c r="E36" s="130"/>
      <c r="F36" s="138"/>
      <c r="G36" s="138"/>
      <c r="H36" s="138"/>
      <c r="I36" s="130"/>
      <c r="J36" s="66"/>
      <c r="K36" s="31"/>
      <c r="L36" s="72"/>
      <c r="M36" s="140"/>
      <c r="N36" s="130"/>
      <c r="O36" s="138"/>
      <c r="P36" s="130"/>
      <c r="Q36" s="66"/>
    </row>
    <row r="37" spans="2:17" s="6" customFormat="1" ht="14" x14ac:dyDescent="0.2">
      <c r="B37" s="60"/>
      <c r="C37" s="32" t="s">
        <v>27</v>
      </c>
      <c r="D37" s="32"/>
      <c r="E37" s="33"/>
      <c r="F37" s="34">
        <f>SUM(F38:F157)</f>
        <v>431046.1671742188</v>
      </c>
      <c r="G37" s="34">
        <f>SUM(G38:G157)</f>
        <v>68953.632825768</v>
      </c>
      <c r="H37" s="34">
        <f>SUM(H38:H157)</f>
        <v>499999.79999998695</v>
      </c>
      <c r="I37" s="34"/>
      <c r="J37" s="66"/>
      <c r="K37" s="31"/>
      <c r="L37" s="72"/>
      <c r="M37" s="32" t="s">
        <v>27</v>
      </c>
      <c r="N37" s="33"/>
      <c r="O37" s="34">
        <f>SUM(O38:O97)</f>
        <v>431046.1671742188</v>
      </c>
      <c r="P37" s="34"/>
      <c r="Q37" s="66"/>
    </row>
    <row r="38" spans="2:17" s="6" customFormat="1" ht="14" x14ac:dyDescent="0.2">
      <c r="B38" s="60"/>
      <c r="C38" s="75">
        <v>1</v>
      </c>
      <c r="D38" s="35">
        <v>1</v>
      </c>
      <c r="E38" s="36">
        <f>G16</f>
        <v>431046.16717421892</v>
      </c>
      <c r="F38" s="37">
        <f>IFERROR(-PPMT($G$15/$G$17,D38,$G$13,$G$16,0,0),"")</f>
        <v>6178.0991641286855</v>
      </c>
      <c r="G38" s="36">
        <f>IFERROR(-IPMT($G$15/$G$17,D38,$G$13,$G$16,0,0),"")</f>
        <v>2155.2308358710948</v>
      </c>
      <c r="H38" s="37">
        <f>IFERROR(F38+G38," ")</f>
        <v>8333.3299999997798</v>
      </c>
      <c r="I38" s="36">
        <f>+E38-H38+G38</f>
        <v>424868.06801009021</v>
      </c>
      <c r="J38" s="66"/>
      <c r="K38" s="27"/>
      <c r="L38" s="71"/>
      <c r="M38" s="35">
        <v>1</v>
      </c>
      <c r="N38" s="36">
        <f>+G16</f>
        <v>431046.16717421892</v>
      </c>
      <c r="O38" s="37">
        <f>+$G$16*$G$19</f>
        <v>7184.102786236982</v>
      </c>
      <c r="P38" s="36">
        <f t="shared" ref="P38" si="0">N38-O38</f>
        <v>423862.06438798195</v>
      </c>
      <c r="Q38" s="73"/>
    </row>
    <row r="39" spans="2:17" s="6" customFormat="1" ht="14" x14ac:dyDescent="0.2">
      <c r="B39" s="60"/>
      <c r="C39" s="75">
        <v>1</v>
      </c>
      <c r="D39" s="35">
        <v>2</v>
      </c>
      <c r="E39" s="36">
        <f>IF(I38&gt;0.0000001,I38,"")</f>
        <v>424868.06801009021</v>
      </c>
      <c r="F39" s="37">
        <f t="shared" ref="F39:F102" si="1">IFERROR(-PPMT($G$15/$G$17,D39,$G$13,$G$16,0,0),"")</f>
        <v>6208.9896599493295</v>
      </c>
      <c r="G39" s="36">
        <f t="shared" ref="G39:G102" si="2">IFERROR(-IPMT($G$15/$G$17,D39,$G$13,$G$16,0,0),"")</f>
        <v>2124.3403400504512</v>
      </c>
      <c r="H39" s="37">
        <f>IFERROR(F39+G39,"")</f>
        <v>8333.3299999997798</v>
      </c>
      <c r="I39" s="36">
        <f>IFERROR(+E39-H39+G39,"")</f>
        <v>418659.07835014089</v>
      </c>
      <c r="J39" s="66"/>
      <c r="K39" s="27"/>
      <c r="L39" s="71"/>
      <c r="M39" s="38">
        <v>2</v>
      </c>
      <c r="N39" s="36">
        <f>IF(P38&gt;0.00001,P38,"")</f>
        <v>423862.06438798195</v>
      </c>
      <c r="O39" s="37">
        <f>IF(P38="","",IF(P38&gt;0.00001,+$G$16*$G$19,""))</f>
        <v>7184.102786236982</v>
      </c>
      <c r="P39" s="36">
        <f t="shared" ref="P39:P77" si="3">IFERROR(N39-O39,"")</f>
        <v>416677.96160174499</v>
      </c>
      <c r="Q39" s="66"/>
    </row>
    <row r="40" spans="2:17" s="6" customFormat="1" ht="14" x14ac:dyDescent="0.2">
      <c r="B40" s="60"/>
      <c r="C40" s="75">
        <v>1</v>
      </c>
      <c r="D40" s="35">
        <v>3</v>
      </c>
      <c r="E40" s="36">
        <f t="shared" ref="E40:E103" si="4">IF(I39&gt;0.0000001,I39,"")</f>
        <v>418659.07835014089</v>
      </c>
      <c r="F40" s="37">
        <f t="shared" si="1"/>
        <v>6240.0346082490751</v>
      </c>
      <c r="G40" s="36">
        <f t="shared" si="2"/>
        <v>2093.2953917507043</v>
      </c>
      <c r="H40" s="37">
        <f t="shared" ref="H40:H103" si="5">IFERROR(F40+G40,"")</f>
        <v>8333.3299999997798</v>
      </c>
      <c r="I40" s="36">
        <f t="shared" ref="I40:I103" si="6">IFERROR(+E40-H40+G40,"")</f>
        <v>412419.0437418918</v>
      </c>
      <c r="J40" s="66"/>
      <c r="K40" s="27"/>
      <c r="L40" s="71"/>
      <c r="M40" s="38">
        <v>3</v>
      </c>
      <c r="N40" s="36">
        <f t="shared" ref="N40:N103" si="7">IF(P39&gt;0.00001,P39,"")</f>
        <v>416677.96160174499</v>
      </c>
      <c r="O40" s="37">
        <f t="shared" ref="O40:O103" si="8">IF(P39="","",IF(P39&gt;0.00001,+$G$16*$G$19,""))</f>
        <v>7184.102786236982</v>
      </c>
      <c r="P40" s="36">
        <f t="shared" si="3"/>
        <v>409493.85881550802</v>
      </c>
      <c r="Q40" s="66"/>
    </row>
    <row r="41" spans="2:17" s="6" customFormat="1" ht="14" x14ac:dyDescent="0.2">
      <c r="B41" s="60"/>
      <c r="C41" s="75">
        <v>1</v>
      </c>
      <c r="D41" s="35">
        <v>4</v>
      </c>
      <c r="E41" s="36">
        <f t="shared" si="4"/>
        <v>412419.0437418918</v>
      </c>
      <c r="F41" s="37">
        <f t="shared" si="1"/>
        <v>6271.2347812903208</v>
      </c>
      <c r="G41" s="36">
        <f t="shared" si="2"/>
        <v>2062.095218709459</v>
      </c>
      <c r="H41" s="37">
        <f t="shared" si="5"/>
        <v>8333.3299999997798</v>
      </c>
      <c r="I41" s="36">
        <f t="shared" si="6"/>
        <v>406147.80896060145</v>
      </c>
      <c r="J41" s="66"/>
      <c r="K41" s="27"/>
      <c r="L41" s="71"/>
      <c r="M41" s="35">
        <v>4</v>
      </c>
      <c r="N41" s="36">
        <f t="shared" si="7"/>
        <v>409493.85881550802</v>
      </c>
      <c r="O41" s="37">
        <f t="shared" si="8"/>
        <v>7184.102786236982</v>
      </c>
      <c r="P41" s="36">
        <f t="shared" si="3"/>
        <v>402309.75602927106</v>
      </c>
      <c r="Q41" s="66"/>
    </row>
    <row r="42" spans="2:17" s="6" customFormat="1" ht="14" x14ac:dyDescent="0.2">
      <c r="B42" s="60"/>
      <c r="C42" s="75">
        <v>1</v>
      </c>
      <c r="D42" s="35">
        <v>5</v>
      </c>
      <c r="E42" s="36">
        <f t="shared" si="4"/>
        <v>406147.80896060145</v>
      </c>
      <c r="F42" s="37">
        <f t="shared" si="1"/>
        <v>6302.5909551967725</v>
      </c>
      <c r="G42" s="36">
        <f t="shared" si="2"/>
        <v>2030.7390448030076</v>
      </c>
      <c r="H42" s="37">
        <f t="shared" si="5"/>
        <v>8333.3299999997798</v>
      </c>
      <c r="I42" s="36">
        <f t="shared" si="6"/>
        <v>399845.21800540469</v>
      </c>
      <c r="J42" s="66"/>
      <c r="K42" s="27"/>
      <c r="L42" s="71"/>
      <c r="M42" s="38">
        <v>5</v>
      </c>
      <c r="N42" s="36">
        <f t="shared" si="7"/>
        <v>402309.75602927106</v>
      </c>
      <c r="O42" s="37">
        <f t="shared" si="8"/>
        <v>7184.102786236982</v>
      </c>
      <c r="P42" s="36">
        <f t="shared" si="3"/>
        <v>395125.65324303409</v>
      </c>
      <c r="Q42" s="66"/>
    </row>
    <row r="43" spans="2:17" s="6" customFormat="1" ht="14" x14ac:dyDescent="0.2">
      <c r="B43" s="60"/>
      <c r="C43" s="75">
        <v>1</v>
      </c>
      <c r="D43" s="35">
        <v>6</v>
      </c>
      <c r="E43" s="36">
        <f t="shared" si="4"/>
        <v>399845.21800540469</v>
      </c>
      <c r="F43" s="37">
        <f t="shared" si="1"/>
        <v>6334.1039099727568</v>
      </c>
      <c r="G43" s="36">
        <f t="shared" si="2"/>
        <v>1999.2260900270237</v>
      </c>
      <c r="H43" s="37">
        <f t="shared" si="5"/>
        <v>8333.3299999997798</v>
      </c>
      <c r="I43" s="36">
        <f t="shared" si="6"/>
        <v>393511.11409543193</v>
      </c>
      <c r="J43" s="66"/>
      <c r="K43" s="27"/>
      <c r="L43" s="71"/>
      <c r="M43" s="35">
        <v>6</v>
      </c>
      <c r="N43" s="36">
        <f t="shared" si="7"/>
        <v>395125.65324303409</v>
      </c>
      <c r="O43" s="37">
        <f t="shared" si="8"/>
        <v>7184.102786236982</v>
      </c>
      <c r="P43" s="36">
        <f t="shared" si="3"/>
        <v>387941.55045679712</v>
      </c>
      <c r="Q43" s="66"/>
    </row>
    <row r="44" spans="2:17" s="6" customFormat="1" ht="14" x14ac:dyDescent="0.2">
      <c r="B44" s="60"/>
      <c r="C44" s="75">
        <v>1</v>
      </c>
      <c r="D44" s="35">
        <v>7</v>
      </c>
      <c r="E44" s="36">
        <f t="shared" si="4"/>
        <v>393511.11409543193</v>
      </c>
      <c r="F44" s="37">
        <f t="shared" si="1"/>
        <v>6365.7744295226203</v>
      </c>
      <c r="G44" s="36">
        <f t="shared" si="2"/>
        <v>1967.55557047716</v>
      </c>
      <c r="H44" s="37">
        <f t="shared" si="5"/>
        <v>8333.3299999997798</v>
      </c>
      <c r="I44" s="36">
        <f t="shared" si="6"/>
        <v>387145.3396659093</v>
      </c>
      <c r="J44" s="66"/>
      <c r="K44" s="27"/>
      <c r="L44" s="71"/>
      <c r="M44" s="38">
        <v>7</v>
      </c>
      <c r="N44" s="36">
        <f t="shared" si="7"/>
        <v>387941.55045679712</v>
      </c>
      <c r="O44" s="37">
        <f t="shared" si="8"/>
        <v>7184.102786236982</v>
      </c>
      <c r="P44" s="36">
        <f t="shared" si="3"/>
        <v>380757.44767056016</v>
      </c>
      <c r="Q44" s="66"/>
    </row>
    <row r="45" spans="2:17" s="6" customFormat="1" ht="14" x14ac:dyDescent="0.2">
      <c r="B45" s="60"/>
      <c r="C45" s="75">
        <v>1</v>
      </c>
      <c r="D45" s="35">
        <v>8</v>
      </c>
      <c r="E45" s="36">
        <f t="shared" si="4"/>
        <v>387145.3396659093</v>
      </c>
      <c r="F45" s="37">
        <f t="shared" si="1"/>
        <v>6397.603301670234</v>
      </c>
      <c r="G45" s="36">
        <f t="shared" si="2"/>
        <v>1935.7266983295465</v>
      </c>
      <c r="H45" s="37">
        <f t="shared" si="5"/>
        <v>8333.3299999997798</v>
      </c>
      <c r="I45" s="36">
        <f t="shared" si="6"/>
        <v>380747.73636423907</v>
      </c>
      <c r="J45" s="66"/>
      <c r="K45" s="27"/>
      <c r="L45" s="71"/>
      <c r="M45" s="38">
        <v>8</v>
      </c>
      <c r="N45" s="36">
        <f t="shared" si="7"/>
        <v>380757.44767056016</v>
      </c>
      <c r="O45" s="37">
        <f t="shared" si="8"/>
        <v>7184.102786236982</v>
      </c>
      <c r="P45" s="36">
        <f t="shared" si="3"/>
        <v>373573.34488432319</v>
      </c>
      <c r="Q45" s="66"/>
    </row>
    <row r="46" spans="2:17" s="6" customFormat="1" ht="14" x14ac:dyDescent="0.2">
      <c r="B46" s="60"/>
      <c r="C46" s="75">
        <v>1</v>
      </c>
      <c r="D46" s="35">
        <v>9</v>
      </c>
      <c r="E46" s="36">
        <f t="shared" si="4"/>
        <v>380747.73636423907</v>
      </c>
      <c r="F46" s="37">
        <f t="shared" si="1"/>
        <v>6429.5913181785845</v>
      </c>
      <c r="G46" s="36">
        <f t="shared" si="2"/>
        <v>1903.7386818211953</v>
      </c>
      <c r="H46" s="37">
        <f t="shared" si="5"/>
        <v>8333.3299999997798</v>
      </c>
      <c r="I46" s="36">
        <f t="shared" si="6"/>
        <v>374318.1450460605</v>
      </c>
      <c r="J46" s="66"/>
      <c r="K46" s="27"/>
      <c r="L46" s="71"/>
      <c r="M46" s="35">
        <v>9</v>
      </c>
      <c r="N46" s="36">
        <f t="shared" si="7"/>
        <v>373573.34488432319</v>
      </c>
      <c r="O46" s="37">
        <f t="shared" si="8"/>
        <v>7184.102786236982</v>
      </c>
      <c r="P46" s="36">
        <f t="shared" si="3"/>
        <v>366389.24209808622</v>
      </c>
      <c r="Q46" s="66"/>
    </row>
    <row r="47" spans="2:17" s="6" customFormat="1" ht="14" x14ac:dyDescent="0.2">
      <c r="B47" s="60"/>
      <c r="C47" s="75">
        <v>1</v>
      </c>
      <c r="D47" s="35">
        <v>10</v>
      </c>
      <c r="E47" s="36">
        <f t="shared" si="4"/>
        <v>374318.1450460605</v>
      </c>
      <c r="F47" s="37">
        <f t="shared" si="1"/>
        <v>6461.7392747694776</v>
      </c>
      <c r="G47" s="36">
        <f t="shared" si="2"/>
        <v>1871.5907252303023</v>
      </c>
      <c r="H47" s="37">
        <f t="shared" si="5"/>
        <v>8333.3299999997798</v>
      </c>
      <c r="I47" s="36">
        <f t="shared" si="6"/>
        <v>367856.405771291</v>
      </c>
      <c r="J47" s="66"/>
      <c r="K47" s="27"/>
      <c r="L47" s="71"/>
      <c r="M47" s="38">
        <v>10</v>
      </c>
      <c r="N47" s="36">
        <f t="shared" si="7"/>
        <v>366389.24209808622</v>
      </c>
      <c r="O47" s="37">
        <f t="shared" si="8"/>
        <v>7184.102786236982</v>
      </c>
      <c r="P47" s="36">
        <f t="shared" si="3"/>
        <v>359205.13931184926</v>
      </c>
      <c r="Q47" s="66"/>
    </row>
    <row r="48" spans="2:17" s="6" customFormat="1" ht="14" x14ac:dyDescent="0.2">
      <c r="B48" s="60"/>
      <c r="C48" s="75">
        <v>1</v>
      </c>
      <c r="D48" s="35">
        <v>11</v>
      </c>
      <c r="E48" s="36">
        <f t="shared" si="4"/>
        <v>367856.405771291</v>
      </c>
      <c r="F48" s="37">
        <f t="shared" si="1"/>
        <v>6494.0479711433245</v>
      </c>
      <c r="G48" s="36">
        <f t="shared" si="2"/>
        <v>1839.2820288564553</v>
      </c>
      <c r="H48" s="37">
        <f t="shared" si="5"/>
        <v>8333.3299999997798</v>
      </c>
      <c r="I48" s="36">
        <f t="shared" si="6"/>
        <v>361362.35780014767</v>
      </c>
      <c r="J48" s="66"/>
      <c r="K48" s="27"/>
      <c r="L48" s="71"/>
      <c r="M48" s="35">
        <v>11</v>
      </c>
      <c r="N48" s="36">
        <f t="shared" si="7"/>
        <v>359205.13931184926</v>
      </c>
      <c r="O48" s="37">
        <f t="shared" si="8"/>
        <v>7184.102786236982</v>
      </c>
      <c r="P48" s="36">
        <f t="shared" si="3"/>
        <v>352021.03652561229</v>
      </c>
      <c r="Q48" s="66"/>
    </row>
    <row r="49" spans="2:17" s="6" customFormat="1" ht="14" x14ac:dyDescent="0.2">
      <c r="B49" s="60"/>
      <c r="C49" s="76">
        <v>1</v>
      </c>
      <c r="D49" s="39">
        <v>12</v>
      </c>
      <c r="E49" s="40">
        <f t="shared" si="4"/>
        <v>361362.35780014767</v>
      </c>
      <c r="F49" s="40">
        <f t="shared" si="1"/>
        <v>6526.5182109990419</v>
      </c>
      <c r="G49" s="40">
        <f t="shared" si="2"/>
        <v>1806.8117890007386</v>
      </c>
      <c r="H49" s="40">
        <f t="shared" si="5"/>
        <v>8333.3299999997798</v>
      </c>
      <c r="I49" s="40">
        <f t="shared" si="6"/>
        <v>354835.83958914864</v>
      </c>
      <c r="J49" s="66"/>
      <c r="K49" s="27"/>
      <c r="L49" s="71"/>
      <c r="M49" s="38">
        <v>12</v>
      </c>
      <c r="N49" s="36">
        <f t="shared" si="7"/>
        <v>352021.03652561229</v>
      </c>
      <c r="O49" s="37">
        <f t="shared" si="8"/>
        <v>7184.102786236982</v>
      </c>
      <c r="P49" s="36">
        <f t="shared" si="3"/>
        <v>344836.93373937532</v>
      </c>
      <c r="Q49" s="66"/>
    </row>
    <row r="50" spans="2:17" s="6" customFormat="1" ht="14" x14ac:dyDescent="0.2">
      <c r="B50" s="60"/>
      <c r="C50" s="75">
        <v>2</v>
      </c>
      <c r="D50" s="35">
        <v>13</v>
      </c>
      <c r="E50" s="36">
        <f t="shared" si="4"/>
        <v>354835.83958914864</v>
      </c>
      <c r="F50" s="37">
        <f t="shared" si="1"/>
        <v>6559.1508020540377</v>
      </c>
      <c r="G50" s="36">
        <f t="shared" si="2"/>
        <v>1774.1791979457435</v>
      </c>
      <c r="H50" s="37">
        <f t="shared" si="5"/>
        <v>8333.3299999997816</v>
      </c>
      <c r="I50" s="36">
        <f t="shared" si="6"/>
        <v>348276.68878709461</v>
      </c>
      <c r="J50" s="66"/>
      <c r="K50" s="27"/>
      <c r="L50" s="71"/>
      <c r="M50" s="38">
        <v>13</v>
      </c>
      <c r="N50" s="36">
        <f t="shared" si="7"/>
        <v>344836.93373937532</v>
      </c>
      <c r="O50" s="37">
        <f t="shared" si="8"/>
        <v>7184.102786236982</v>
      </c>
      <c r="P50" s="36">
        <f t="shared" si="3"/>
        <v>337652.83095313836</v>
      </c>
      <c r="Q50" s="66"/>
    </row>
    <row r="51" spans="2:17" s="6" customFormat="1" ht="14" x14ac:dyDescent="0.2">
      <c r="B51" s="60"/>
      <c r="C51" s="75">
        <v>2</v>
      </c>
      <c r="D51" s="35">
        <v>14</v>
      </c>
      <c r="E51" s="36">
        <f t="shared" si="4"/>
        <v>348276.68878709461</v>
      </c>
      <c r="F51" s="37">
        <f t="shared" si="1"/>
        <v>6591.9465560643075</v>
      </c>
      <c r="G51" s="36">
        <f t="shared" si="2"/>
        <v>1741.3834439354735</v>
      </c>
      <c r="H51" s="37">
        <f t="shared" si="5"/>
        <v>8333.3299999997816</v>
      </c>
      <c r="I51" s="36">
        <f t="shared" si="6"/>
        <v>341684.74223103031</v>
      </c>
      <c r="J51" s="66"/>
      <c r="K51" s="27"/>
      <c r="L51" s="71"/>
      <c r="M51" s="35">
        <v>14</v>
      </c>
      <c r="N51" s="36">
        <f t="shared" si="7"/>
        <v>337652.83095313836</v>
      </c>
      <c r="O51" s="37">
        <f t="shared" si="8"/>
        <v>7184.102786236982</v>
      </c>
      <c r="P51" s="36">
        <f t="shared" si="3"/>
        <v>330468.72816690139</v>
      </c>
      <c r="Q51" s="66"/>
    </row>
    <row r="52" spans="2:17" s="6" customFormat="1" ht="14" x14ac:dyDescent="0.2">
      <c r="B52" s="60"/>
      <c r="C52" s="75">
        <v>2</v>
      </c>
      <c r="D52" s="35">
        <v>15</v>
      </c>
      <c r="E52" s="36">
        <f t="shared" si="4"/>
        <v>341684.74223103031</v>
      </c>
      <c r="F52" s="37">
        <f t="shared" si="1"/>
        <v>6624.9062888446288</v>
      </c>
      <c r="G52" s="36">
        <f t="shared" si="2"/>
        <v>1708.4237111551515</v>
      </c>
      <c r="H52" s="37">
        <f t="shared" si="5"/>
        <v>8333.3299999997798</v>
      </c>
      <c r="I52" s="36">
        <f t="shared" si="6"/>
        <v>335059.83594218566</v>
      </c>
      <c r="J52" s="66"/>
      <c r="K52" s="27"/>
      <c r="L52" s="71"/>
      <c r="M52" s="38">
        <v>15</v>
      </c>
      <c r="N52" s="36">
        <f t="shared" si="7"/>
        <v>330468.72816690139</v>
      </c>
      <c r="O52" s="37">
        <f t="shared" si="8"/>
        <v>7184.102786236982</v>
      </c>
      <c r="P52" s="36">
        <f t="shared" si="3"/>
        <v>323284.62538066442</v>
      </c>
      <c r="Q52" s="66"/>
    </row>
    <row r="53" spans="2:17" s="6" customFormat="1" ht="14" x14ac:dyDescent="0.2">
      <c r="B53" s="60"/>
      <c r="C53" s="75">
        <v>2</v>
      </c>
      <c r="D53" s="35">
        <v>16</v>
      </c>
      <c r="E53" s="36">
        <f t="shared" si="4"/>
        <v>335059.83594218566</v>
      </c>
      <c r="F53" s="37">
        <f t="shared" si="1"/>
        <v>6658.0308202888518</v>
      </c>
      <c r="G53" s="36">
        <f t="shared" si="2"/>
        <v>1675.2991797109287</v>
      </c>
      <c r="H53" s="37">
        <f t="shared" si="5"/>
        <v>8333.3299999997798</v>
      </c>
      <c r="I53" s="36">
        <f t="shared" si="6"/>
        <v>328401.80512189679</v>
      </c>
      <c r="J53" s="66"/>
      <c r="K53" s="27"/>
      <c r="L53" s="71"/>
      <c r="M53" s="35">
        <v>16</v>
      </c>
      <c r="N53" s="36">
        <f t="shared" si="7"/>
        <v>323284.62538066442</v>
      </c>
      <c r="O53" s="37">
        <f t="shared" si="8"/>
        <v>7184.102786236982</v>
      </c>
      <c r="P53" s="36">
        <f t="shared" si="3"/>
        <v>316100.52259442746</v>
      </c>
      <c r="Q53" s="66"/>
    </row>
    <row r="54" spans="2:17" s="6" customFormat="1" ht="14" x14ac:dyDescent="0.2">
      <c r="B54" s="60"/>
      <c r="C54" s="75">
        <v>2</v>
      </c>
      <c r="D54" s="35">
        <v>17</v>
      </c>
      <c r="E54" s="36">
        <f t="shared" si="4"/>
        <v>328401.80512189679</v>
      </c>
      <c r="F54" s="37">
        <f t="shared" si="1"/>
        <v>6691.3209743902962</v>
      </c>
      <c r="G54" s="36">
        <f t="shared" si="2"/>
        <v>1642.0090256094843</v>
      </c>
      <c r="H54" s="37">
        <f t="shared" si="5"/>
        <v>8333.3299999997798</v>
      </c>
      <c r="I54" s="36">
        <f t="shared" si="6"/>
        <v>321710.48414750647</v>
      </c>
      <c r="J54" s="66"/>
      <c r="K54" s="27"/>
      <c r="L54" s="71"/>
      <c r="M54" s="38">
        <v>17</v>
      </c>
      <c r="N54" s="36">
        <f t="shared" si="7"/>
        <v>316100.52259442746</v>
      </c>
      <c r="O54" s="37">
        <f t="shared" si="8"/>
        <v>7184.102786236982</v>
      </c>
      <c r="P54" s="36">
        <f t="shared" si="3"/>
        <v>308916.41980819049</v>
      </c>
      <c r="Q54" s="66"/>
    </row>
    <row r="55" spans="2:17" s="6" customFormat="1" ht="14" x14ac:dyDescent="0.2">
      <c r="B55" s="60"/>
      <c r="C55" s="75">
        <v>2</v>
      </c>
      <c r="D55" s="35">
        <v>18</v>
      </c>
      <c r="E55" s="36">
        <f t="shared" si="4"/>
        <v>321710.48414750647</v>
      </c>
      <c r="F55" s="37">
        <f t="shared" si="1"/>
        <v>6724.7775792622479</v>
      </c>
      <c r="G55" s="36">
        <f t="shared" si="2"/>
        <v>1608.5524207375329</v>
      </c>
      <c r="H55" s="37">
        <f t="shared" si="5"/>
        <v>8333.3299999997798</v>
      </c>
      <c r="I55" s="36">
        <f t="shared" si="6"/>
        <v>314985.7065682442</v>
      </c>
      <c r="J55" s="66"/>
      <c r="K55" s="27"/>
      <c r="L55" s="71"/>
      <c r="M55" s="38">
        <v>18</v>
      </c>
      <c r="N55" s="36">
        <f t="shared" si="7"/>
        <v>308916.41980819049</v>
      </c>
      <c r="O55" s="37">
        <f t="shared" si="8"/>
        <v>7184.102786236982</v>
      </c>
      <c r="P55" s="36">
        <f t="shared" si="3"/>
        <v>301732.31702195352</v>
      </c>
      <c r="Q55" s="66"/>
    </row>
    <row r="56" spans="2:17" s="6" customFormat="1" ht="14" x14ac:dyDescent="0.2">
      <c r="B56" s="60"/>
      <c r="C56" s="75">
        <v>2</v>
      </c>
      <c r="D56" s="35">
        <v>19</v>
      </c>
      <c r="E56" s="36">
        <f t="shared" si="4"/>
        <v>314985.7065682442</v>
      </c>
      <c r="F56" s="37">
        <f t="shared" si="1"/>
        <v>6758.4014671585592</v>
      </c>
      <c r="G56" s="36">
        <f t="shared" si="2"/>
        <v>1574.9285328412216</v>
      </c>
      <c r="H56" s="37">
        <f t="shared" si="5"/>
        <v>8333.3299999997798</v>
      </c>
      <c r="I56" s="36">
        <f t="shared" si="6"/>
        <v>308227.30510108563</v>
      </c>
      <c r="J56" s="66"/>
      <c r="K56" s="27"/>
      <c r="L56" s="71"/>
      <c r="M56" s="35">
        <v>19</v>
      </c>
      <c r="N56" s="36">
        <f t="shared" si="7"/>
        <v>301732.31702195352</v>
      </c>
      <c r="O56" s="37">
        <f t="shared" si="8"/>
        <v>7184.102786236982</v>
      </c>
      <c r="P56" s="36">
        <f t="shared" si="3"/>
        <v>294548.21423571656</v>
      </c>
      <c r="Q56" s="66"/>
    </row>
    <row r="57" spans="2:17" s="6" customFormat="1" ht="14" x14ac:dyDescent="0.2">
      <c r="B57" s="60"/>
      <c r="C57" s="75">
        <v>2</v>
      </c>
      <c r="D57" s="35">
        <v>20</v>
      </c>
      <c r="E57" s="36">
        <f t="shared" si="4"/>
        <v>308227.30510108563</v>
      </c>
      <c r="F57" s="37">
        <f t="shared" si="1"/>
        <v>6792.1934744943519</v>
      </c>
      <c r="G57" s="36">
        <f t="shared" si="2"/>
        <v>1541.1365255054288</v>
      </c>
      <c r="H57" s="37">
        <f t="shared" si="5"/>
        <v>8333.3299999997798</v>
      </c>
      <c r="I57" s="36">
        <f t="shared" si="6"/>
        <v>301435.1116265913</v>
      </c>
      <c r="J57" s="66"/>
      <c r="K57" s="27"/>
      <c r="L57" s="71"/>
      <c r="M57" s="38">
        <v>20</v>
      </c>
      <c r="N57" s="36">
        <f t="shared" si="7"/>
        <v>294548.21423571656</v>
      </c>
      <c r="O57" s="37">
        <f t="shared" si="8"/>
        <v>7184.102786236982</v>
      </c>
      <c r="P57" s="36">
        <f t="shared" si="3"/>
        <v>287364.11144947959</v>
      </c>
      <c r="Q57" s="66"/>
    </row>
    <row r="58" spans="2:17" s="6" customFormat="1" ht="14" x14ac:dyDescent="0.2">
      <c r="B58" s="60"/>
      <c r="C58" s="75">
        <v>2</v>
      </c>
      <c r="D58" s="35">
        <v>21</v>
      </c>
      <c r="E58" s="36">
        <f t="shared" si="4"/>
        <v>301435.1116265913</v>
      </c>
      <c r="F58" s="37">
        <f t="shared" si="1"/>
        <v>6826.1544418668227</v>
      </c>
      <c r="G58" s="36">
        <f t="shared" si="2"/>
        <v>1507.1755581329569</v>
      </c>
      <c r="H58" s="37">
        <f t="shared" si="5"/>
        <v>8333.3299999997798</v>
      </c>
      <c r="I58" s="36">
        <f t="shared" si="6"/>
        <v>294608.95718472445</v>
      </c>
      <c r="J58" s="66"/>
      <c r="K58" s="27"/>
      <c r="L58" s="71"/>
      <c r="M58" s="35">
        <v>21</v>
      </c>
      <c r="N58" s="36">
        <f t="shared" si="7"/>
        <v>287364.11144947959</v>
      </c>
      <c r="O58" s="37">
        <f t="shared" si="8"/>
        <v>7184.102786236982</v>
      </c>
      <c r="P58" s="36">
        <f t="shared" si="3"/>
        <v>280180.00866324262</v>
      </c>
      <c r="Q58" s="66"/>
    </row>
    <row r="59" spans="2:17" s="6" customFormat="1" ht="14" x14ac:dyDescent="0.2">
      <c r="B59" s="60"/>
      <c r="C59" s="75">
        <v>2</v>
      </c>
      <c r="D59" s="35">
        <v>22</v>
      </c>
      <c r="E59" s="36">
        <f t="shared" si="4"/>
        <v>294608.95718472445</v>
      </c>
      <c r="F59" s="37">
        <f t="shared" si="1"/>
        <v>6860.2852140761579</v>
      </c>
      <c r="G59" s="36">
        <f t="shared" si="2"/>
        <v>1473.0447859236228</v>
      </c>
      <c r="H59" s="37">
        <f t="shared" si="5"/>
        <v>8333.3299999997798</v>
      </c>
      <c r="I59" s="36">
        <f t="shared" si="6"/>
        <v>287748.67197064828</v>
      </c>
      <c r="J59" s="66"/>
      <c r="K59" s="27"/>
      <c r="L59" s="71"/>
      <c r="M59" s="38">
        <v>22</v>
      </c>
      <c r="N59" s="36">
        <f t="shared" si="7"/>
        <v>280180.00866324262</v>
      </c>
      <c r="O59" s="37">
        <f t="shared" si="8"/>
        <v>7184.102786236982</v>
      </c>
      <c r="P59" s="36">
        <f t="shared" si="3"/>
        <v>272995.90587700566</v>
      </c>
      <c r="Q59" s="66"/>
    </row>
    <row r="60" spans="2:17" s="6" customFormat="1" ht="14" x14ac:dyDescent="0.2">
      <c r="B60" s="60"/>
      <c r="C60" s="75">
        <v>2</v>
      </c>
      <c r="D60" s="35">
        <v>23</v>
      </c>
      <c r="E60" s="36">
        <f t="shared" si="4"/>
        <v>287748.67197064828</v>
      </c>
      <c r="F60" s="37">
        <f t="shared" si="1"/>
        <v>6894.5866401465382</v>
      </c>
      <c r="G60" s="36">
        <f t="shared" si="2"/>
        <v>1438.7433598532421</v>
      </c>
      <c r="H60" s="37">
        <f t="shared" si="5"/>
        <v>8333.3299999997798</v>
      </c>
      <c r="I60" s="36">
        <f t="shared" si="6"/>
        <v>280854.08533050172</v>
      </c>
      <c r="J60" s="66"/>
      <c r="K60" s="27"/>
      <c r="L60" s="71"/>
      <c r="M60" s="38">
        <v>23</v>
      </c>
      <c r="N60" s="36">
        <f t="shared" si="7"/>
        <v>272995.90587700566</v>
      </c>
      <c r="O60" s="37">
        <f t="shared" si="8"/>
        <v>7184.102786236982</v>
      </c>
      <c r="P60" s="36">
        <f t="shared" si="3"/>
        <v>265811.80309076869</v>
      </c>
      <c r="Q60" s="66"/>
    </row>
    <row r="61" spans="2:17" s="6" customFormat="1" ht="14" x14ac:dyDescent="0.2">
      <c r="B61" s="60"/>
      <c r="C61" s="76">
        <v>2</v>
      </c>
      <c r="D61" s="39">
        <v>24</v>
      </c>
      <c r="E61" s="40">
        <f t="shared" si="4"/>
        <v>280854.08533050172</v>
      </c>
      <c r="F61" s="40">
        <f t="shared" si="1"/>
        <v>6929.0595733472719</v>
      </c>
      <c r="G61" s="40">
        <f t="shared" si="2"/>
        <v>1404.2704266525093</v>
      </c>
      <c r="H61" s="40">
        <f t="shared" si="5"/>
        <v>8333.3299999997816</v>
      </c>
      <c r="I61" s="40">
        <f t="shared" si="6"/>
        <v>273925.02575715445</v>
      </c>
      <c r="J61" s="66"/>
      <c r="K61" s="27"/>
      <c r="L61" s="71"/>
      <c r="M61" s="35">
        <v>24</v>
      </c>
      <c r="N61" s="36">
        <f t="shared" si="7"/>
        <v>265811.80309076869</v>
      </c>
      <c r="O61" s="37">
        <f t="shared" si="8"/>
        <v>7184.102786236982</v>
      </c>
      <c r="P61" s="36">
        <f t="shared" si="3"/>
        <v>258627.7003045317</v>
      </c>
      <c r="Q61" s="66"/>
    </row>
    <row r="62" spans="2:17" s="6" customFormat="1" ht="14" x14ac:dyDescent="0.2">
      <c r="B62" s="60"/>
      <c r="C62" s="75">
        <v>3</v>
      </c>
      <c r="D62" s="35">
        <v>25</v>
      </c>
      <c r="E62" s="36">
        <f t="shared" si="4"/>
        <v>273925.02575715445</v>
      </c>
      <c r="F62" s="37">
        <f t="shared" si="1"/>
        <v>6963.7048712140067</v>
      </c>
      <c r="G62" s="36">
        <f t="shared" si="2"/>
        <v>1369.6251287857731</v>
      </c>
      <c r="H62" s="37">
        <f t="shared" si="5"/>
        <v>8333.3299999997798</v>
      </c>
      <c r="I62" s="36">
        <f t="shared" si="6"/>
        <v>266961.32088594045</v>
      </c>
      <c r="J62" s="66"/>
      <c r="K62" s="27"/>
      <c r="L62" s="71"/>
      <c r="M62" s="38">
        <v>25</v>
      </c>
      <c r="N62" s="36">
        <f t="shared" si="7"/>
        <v>258627.7003045317</v>
      </c>
      <c r="O62" s="37">
        <f t="shared" si="8"/>
        <v>7184.102786236982</v>
      </c>
      <c r="P62" s="36">
        <f t="shared" si="3"/>
        <v>251443.5975182947</v>
      </c>
      <c r="Q62" s="66"/>
    </row>
    <row r="63" spans="2:17" s="6" customFormat="1" ht="14" x14ac:dyDescent="0.2">
      <c r="B63" s="60"/>
      <c r="C63" s="75">
        <v>3</v>
      </c>
      <c r="D63" s="35">
        <v>26</v>
      </c>
      <c r="E63" s="36">
        <f t="shared" si="4"/>
        <v>266961.32088594045</v>
      </c>
      <c r="F63" s="37">
        <f t="shared" si="1"/>
        <v>6998.5233955700778</v>
      </c>
      <c r="G63" s="36">
        <f t="shared" si="2"/>
        <v>1334.8066044297032</v>
      </c>
      <c r="H63" s="37">
        <f t="shared" si="5"/>
        <v>8333.3299999997816</v>
      </c>
      <c r="I63" s="36">
        <f t="shared" si="6"/>
        <v>259962.79749037037</v>
      </c>
      <c r="J63" s="66"/>
      <c r="K63" s="27"/>
      <c r="L63" s="71"/>
      <c r="M63" s="35">
        <v>26</v>
      </c>
      <c r="N63" s="36">
        <f t="shared" si="7"/>
        <v>251443.5975182947</v>
      </c>
      <c r="O63" s="37">
        <f t="shared" si="8"/>
        <v>7184.102786236982</v>
      </c>
      <c r="P63" s="36">
        <f t="shared" si="3"/>
        <v>244259.4947320577</v>
      </c>
      <c r="Q63" s="66"/>
    </row>
    <row r="64" spans="2:17" s="6" customFormat="1" ht="14" x14ac:dyDescent="0.2">
      <c r="B64" s="60"/>
      <c r="C64" s="75">
        <v>3</v>
      </c>
      <c r="D64" s="35">
        <v>27</v>
      </c>
      <c r="E64" s="36">
        <f t="shared" si="4"/>
        <v>259962.79749037037</v>
      </c>
      <c r="F64" s="37">
        <f t="shared" si="1"/>
        <v>7033.5160125479279</v>
      </c>
      <c r="G64" s="36">
        <f t="shared" si="2"/>
        <v>1299.8139874518524</v>
      </c>
      <c r="H64" s="37">
        <f t="shared" si="5"/>
        <v>8333.3299999997798</v>
      </c>
      <c r="I64" s="36">
        <f t="shared" si="6"/>
        <v>252929.28147782243</v>
      </c>
      <c r="J64" s="66"/>
      <c r="K64" s="27"/>
      <c r="L64" s="71"/>
      <c r="M64" s="38">
        <v>27</v>
      </c>
      <c r="N64" s="36">
        <f t="shared" si="7"/>
        <v>244259.4947320577</v>
      </c>
      <c r="O64" s="37">
        <f t="shared" si="8"/>
        <v>7184.102786236982</v>
      </c>
      <c r="P64" s="36">
        <f t="shared" si="3"/>
        <v>237075.39194582071</v>
      </c>
      <c r="Q64" s="66"/>
    </row>
    <row r="65" spans="2:17" s="6" customFormat="1" ht="14" x14ac:dyDescent="0.2">
      <c r="B65" s="60"/>
      <c r="C65" s="75">
        <v>3</v>
      </c>
      <c r="D65" s="35">
        <v>28</v>
      </c>
      <c r="E65" s="36">
        <f t="shared" si="4"/>
        <v>252929.28147782243</v>
      </c>
      <c r="F65" s="37">
        <f t="shared" si="1"/>
        <v>7068.6835926106678</v>
      </c>
      <c r="G65" s="36">
        <f t="shared" si="2"/>
        <v>1264.6464073891129</v>
      </c>
      <c r="H65" s="37">
        <f t="shared" si="5"/>
        <v>8333.3299999997798</v>
      </c>
      <c r="I65" s="36">
        <f t="shared" si="6"/>
        <v>245860.59788521176</v>
      </c>
      <c r="J65" s="66"/>
      <c r="K65" s="27"/>
      <c r="L65" s="71"/>
      <c r="M65" s="38">
        <v>28</v>
      </c>
      <c r="N65" s="36">
        <f t="shared" si="7"/>
        <v>237075.39194582071</v>
      </c>
      <c r="O65" s="37">
        <f t="shared" si="8"/>
        <v>7184.102786236982</v>
      </c>
      <c r="P65" s="36">
        <f t="shared" si="3"/>
        <v>229891.28915958371</v>
      </c>
      <c r="Q65" s="66"/>
    </row>
    <row r="66" spans="2:17" s="6" customFormat="1" ht="14" x14ac:dyDescent="0.2">
      <c r="B66" s="60"/>
      <c r="C66" s="75">
        <v>3</v>
      </c>
      <c r="D66" s="35">
        <v>29</v>
      </c>
      <c r="E66" s="36">
        <f t="shared" si="4"/>
        <v>245860.59788521176</v>
      </c>
      <c r="F66" s="37">
        <f t="shared" si="1"/>
        <v>7104.0270105737209</v>
      </c>
      <c r="G66" s="36">
        <f t="shared" si="2"/>
        <v>1229.3029894260594</v>
      </c>
      <c r="H66" s="37">
        <f t="shared" si="5"/>
        <v>8333.3299999997798</v>
      </c>
      <c r="I66" s="36">
        <f t="shared" si="6"/>
        <v>238756.57087463804</v>
      </c>
      <c r="J66" s="66"/>
      <c r="K66" s="27"/>
      <c r="L66" s="71"/>
      <c r="M66" s="35">
        <v>29</v>
      </c>
      <c r="N66" s="36">
        <f t="shared" si="7"/>
        <v>229891.28915958371</v>
      </c>
      <c r="O66" s="37">
        <f t="shared" si="8"/>
        <v>7184.102786236982</v>
      </c>
      <c r="P66" s="36">
        <f t="shared" si="3"/>
        <v>222707.18637334672</v>
      </c>
      <c r="Q66" s="66"/>
    </row>
    <row r="67" spans="2:17" s="6" customFormat="1" ht="14" x14ac:dyDescent="0.2">
      <c r="B67" s="60"/>
      <c r="C67" s="75">
        <v>3</v>
      </c>
      <c r="D67" s="35">
        <v>30</v>
      </c>
      <c r="E67" s="36">
        <f t="shared" si="4"/>
        <v>238756.57087463804</v>
      </c>
      <c r="F67" s="37">
        <f t="shared" si="1"/>
        <v>7139.5471456265896</v>
      </c>
      <c r="G67" s="36">
        <f t="shared" si="2"/>
        <v>1193.782854373191</v>
      </c>
      <c r="H67" s="37">
        <f t="shared" si="5"/>
        <v>8333.3299999997798</v>
      </c>
      <c r="I67" s="36">
        <f t="shared" si="6"/>
        <v>231617.02372901145</v>
      </c>
      <c r="J67" s="66"/>
      <c r="K67" s="27"/>
      <c r="L67" s="71"/>
      <c r="M67" s="38">
        <v>30</v>
      </c>
      <c r="N67" s="36">
        <f t="shared" si="7"/>
        <v>222707.18637334672</v>
      </c>
      <c r="O67" s="37">
        <f t="shared" si="8"/>
        <v>7184.102786236982</v>
      </c>
      <c r="P67" s="36">
        <f t="shared" si="3"/>
        <v>215523.08358710972</v>
      </c>
      <c r="Q67" s="66"/>
    </row>
    <row r="68" spans="2:17" s="6" customFormat="1" ht="14" x14ac:dyDescent="0.2">
      <c r="B68" s="60"/>
      <c r="C68" s="75">
        <v>3</v>
      </c>
      <c r="D68" s="35">
        <v>31</v>
      </c>
      <c r="E68" s="36">
        <f t="shared" si="4"/>
        <v>231617.02372901145</v>
      </c>
      <c r="F68" s="37">
        <f t="shared" si="1"/>
        <v>7175.2448813547217</v>
      </c>
      <c r="G68" s="36">
        <f t="shared" si="2"/>
        <v>1158.0851186450582</v>
      </c>
      <c r="H68" s="37">
        <f t="shared" si="5"/>
        <v>8333.3299999997798</v>
      </c>
      <c r="I68" s="36">
        <f t="shared" si="6"/>
        <v>224441.77884765671</v>
      </c>
      <c r="J68" s="66"/>
      <c r="K68" s="27"/>
      <c r="L68" s="71"/>
      <c r="M68" s="35">
        <v>31</v>
      </c>
      <c r="N68" s="36">
        <f t="shared" si="7"/>
        <v>215523.08358710972</v>
      </c>
      <c r="O68" s="37">
        <f t="shared" si="8"/>
        <v>7184.102786236982</v>
      </c>
      <c r="P68" s="36">
        <f t="shared" si="3"/>
        <v>208338.98080087273</v>
      </c>
      <c r="Q68" s="66"/>
    </row>
    <row r="69" spans="2:17" s="6" customFormat="1" ht="14" x14ac:dyDescent="0.2">
      <c r="B69" s="60"/>
      <c r="C69" s="75">
        <v>3</v>
      </c>
      <c r="D69" s="35">
        <v>32</v>
      </c>
      <c r="E69" s="36">
        <f t="shared" si="4"/>
        <v>224441.77884765671</v>
      </c>
      <c r="F69" s="37">
        <f t="shared" si="1"/>
        <v>7211.1211057614955</v>
      </c>
      <c r="G69" s="36">
        <f t="shared" si="2"/>
        <v>1122.2088942382845</v>
      </c>
      <c r="H69" s="37">
        <f t="shared" si="5"/>
        <v>8333.3299999997798</v>
      </c>
      <c r="I69" s="36">
        <f t="shared" si="6"/>
        <v>217230.65774189521</v>
      </c>
      <c r="J69" s="66"/>
      <c r="K69" s="27"/>
      <c r="L69" s="71"/>
      <c r="M69" s="38">
        <v>32</v>
      </c>
      <c r="N69" s="36">
        <f t="shared" si="7"/>
        <v>208338.98080087273</v>
      </c>
      <c r="O69" s="37">
        <f t="shared" si="8"/>
        <v>7184.102786236982</v>
      </c>
      <c r="P69" s="36">
        <f t="shared" si="3"/>
        <v>201154.87801463573</v>
      </c>
      <c r="Q69" s="66"/>
    </row>
    <row r="70" spans="2:17" s="6" customFormat="1" ht="14" x14ac:dyDescent="0.2">
      <c r="B70" s="60"/>
      <c r="C70" s="75">
        <v>3</v>
      </c>
      <c r="D70" s="35">
        <v>33</v>
      </c>
      <c r="E70" s="36">
        <f t="shared" si="4"/>
        <v>217230.65774189521</v>
      </c>
      <c r="F70" s="37">
        <f t="shared" si="1"/>
        <v>7247.1767112903044</v>
      </c>
      <c r="G70" s="36">
        <f t="shared" si="2"/>
        <v>1086.1532887094768</v>
      </c>
      <c r="H70" s="37">
        <f t="shared" si="5"/>
        <v>8333.3299999997816</v>
      </c>
      <c r="I70" s="36">
        <f t="shared" si="6"/>
        <v>209983.48103060489</v>
      </c>
      <c r="J70" s="66"/>
      <c r="K70" s="27"/>
      <c r="L70" s="71"/>
      <c r="M70" s="38">
        <v>33</v>
      </c>
      <c r="N70" s="36">
        <f t="shared" si="7"/>
        <v>201154.87801463573</v>
      </c>
      <c r="O70" s="37">
        <f t="shared" si="8"/>
        <v>7184.102786236982</v>
      </c>
      <c r="P70" s="36">
        <f t="shared" si="3"/>
        <v>193970.77522839874</v>
      </c>
      <c r="Q70" s="66"/>
    </row>
    <row r="71" spans="2:17" s="6" customFormat="1" ht="14" x14ac:dyDescent="0.2">
      <c r="B71" s="60"/>
      <c r="C71" s="75">
        <v>3</v>
      </c>
      <c r="D71" s="35">
        <v>34</v>
      </c>
      <c r="E71" s="36">
        <f t="shared" si="4"/>
        <v>209983.48103060489</v>
      </c>
      <c r="F71" s="37">
        <f t="shared" si="1"/>
        <v>7283.4125948467554</v>
      </c>
      <c r="G71" s="36">
        <f t="shared" si="2"/>
        <v>1049.9174051530254</v>
      </c>
      <c r="H71" s="37">
        <f t="shared" si="5"/>
        <v>8333.3299999997798</v>
      </c>
      <c r="I71" s="36">
        <f t="shared" si="6"/>
        <v>202700.06843575812</v>
      </c>
      <c r="J71" s="66"/>
      <c r="K71" s="27"/>
      <c r="L71" s="71"/>
      <c r="M71" s="35">
        <v>34</v>
      </c>
      <c r="N71" s="36">
        <f t="shared" si="7"/>
        <v>193970.77522839874</v>
      </c>
      <c r="O71" s="37">
        <f t="shared" si="8"/>
        <v>7184.102786236982</v>
      </c>
      <c r="P71" s="36">
        <f t="shared" si="3"/>
        <v>186786.67244216174</v>
      </c>
      <c r="Q71" s="66"/>
    </row>
    <row r="72" spans="2:17" s="6" customFormat="1" ht="14" x14ac:dyDescent="0.2">
      <c r="B72" s="60"/>
      <c r="C72" s="75">
        <v>3</v>
      </c>
      <c r="D72" s="35">
        <v>35</v>
      </c>
      <c r="E72" s="36">
        <f t="shared" si="4"/>
        <v>202700.06843575812</v>
      </c>
      <c r="F72" s="37">
        <f t="shared" si="1"/>
        <v>7319.8296578209884</v>
      </c>
      <c r="G72" s="36">
        <f t="shared" si="2"/>
        <v>1013.5003421787914</v>
      </c>
      <c r="H72" s="37">
        <f t="shared" si="5"/>
        <v>8333.3299999997798</v>
      </c>
      <c r="I72" s="36">
        <f t="shared" si="6"/>
        <v>195380.23877793713</v>
      </c>
      <c r="J72" s="66"/>
      <c r="K72" s="27"/>
      <c r="L72" s="71"/>
      <c r="M72" s="38">
        <v>35</v>
      </c>
      <c r="N72" s="36">
        <f t="shared" si="7"/>
        <v>186786.67244216174</v>
      </c>
      <c r="O72" s="37">
        <f t="shared" si="8"/>
        <v>7184.102786236982</v>
      </c>
      <c r="P72" s="36">
        <f t="shared" si="3"/>
        <v>179602.56965592474</v>
      </c>
      <c r="Q72" s="66"/>
    </row>
    <row r="73" spans="2:17" s="6" customFormat="1" ht="14" x14ac:dyDescent="0.2">
      <c r="B73" s="60"/>
      <c r="C73" s="76">
        <v>3</v>
      </c>
      <c r="D73" s="39">
        <v>36</v>
      </c>
      <c r="E73" s="40">
        <f t="shared" si="4"/>
        <v>195380.23877793713</v>
      </c>
      <c r="F73" s="40">
        <f t="shared" si="1"/>
        <v>7356.4288061100933</v>
      </c>
      <c r="G73" s="40">
        <f t="shared" si="2"/>
        <v>976.90119388968651</v>
      </c>
      <c r="H73" s="40">
        <f t="shared" si="5"/>
        <v>8333.3299999997798</v>
      </c>
      <c r="I73" s="40">
        <f t="shared" si="6"/>
        <v>188023.80997182702</v>
      </c>
      <c r="J73" s="66"/>
      <c r="K73" s="27"/>
      <c r="L73" s="71"/>
      <c r="M73" s="35">
        <v>36</v>
      </c>
      <c r="N73" s="36">
        <f t="shared" si="7"/>
        <v>179602.56965592474</v>
      </c>
      <c r="O73" s="37">
        <f t="shared" si="8"/>
        <v>7184.102786236982</v>
      </c>
      <c r="P73" s="36">
        <f t="shared" si="3"/>
        <v>172418.46686968775</v>
      </c>
      <c r="Q73" s="66"/>
    </row>
    <row r="74" spans="2:17" s="6" customFormat="1" ht="14" x14ac:dyDescent="0.2">
      <c r="B74" s="60"/>
      <c r="C74" s="75">
        <v>4</v>
      </c>
      <c r="D74" s="35">
        <v>37</v>
      </c>
      <c r="E74" s="36">
        <f t="shared" si="4"/>
        <v>188023.80997182702</v>
      </c>
      <c r="F74" s="37">
        <f t="shared" si="1"/>
        <v>7393.2109501406439</v>
      </c>
      <c r="G74" s="36">
        <f t="shared" si="2"/>
        <v>940.11904985913611</v>
      </c>
      <c r="H74" s="37">
        <f t="shared" si="5"/>
        <v>8333.3299999997798</v>
      </c>
      <c r="I74" s="36">
        <f t="shared" si="6"/>
        <v>180630.59902168639</v>
      </c>
      <c r="J74" s="66"/>
      <c r="K74" s="27"/>
      <c r="L74" s="71"/>
      <c r="M74" s="38">
        <v>37</v>
      </c>
      <c r="N74" s="36">
        <f t="shared" si="7"/>
        <v>172418.46686968775</v>
      </c>
      <c r="O74" s="37">
        <f t="shared" si="8"/>
        <v>7184.102786236982</v>
      </c>
      <c r="P74" s="36">
        <f t="shared" si="3"/>
        <v>165234.36408345075</v>
      </c>
      <c r="Q74" s="66"/>
    </row>
    <row r="75" spans="2:17" s="6" customFormat="1" ht="14" x14ac:dyDescent="0.2">
      <c r="B75" s="60"/>
      <c r="C75" s="75">
        <v>4</v>
      </c>
      <c r="D75" s="35">
        <v>38</v>
      </c>
      <c r="E75" s="36">
        <f t="shared" si="4"/>
        <v>180630.59902168639</v>
      </c>
      <c r="F75" s="37">
        <f t="shared" si="1"/>
        <v>7430.1770048913468</v>
      </c>
      <c r="G75" s="36">
        <f t="shared" si="2"/>
        <v>903.15299510843283</v>
      </c>
      <c r="H75" s="37">
        <f t="shared" si="5"/>
        <v>8333.3299999997798</v>
      </c>
      <c r="I75" s="36">
        <f t="shared" si="6"/>
        <v>173200.42201679503</v>
      </c>
      <c r="J75" s="66"/>
      <c r="K75" s="27"/>
      <c r="L75" s="71"/>
      <c r="M75" s="38">
        <v>38</v>
      </c>
      <c r="N75" s="36">
        <f t="shared" si="7"/>
        <v>165234.36408345075</v>
      </c>
      <c r="O75" s="37">
        <f t="shared" si="8"/>
        <v>7184.102786236982</v>
      </c>
      <c r="P75" s="36">
        <f t="shared" si="3"/>
        <v>158050.26129721376</v>
      </c>
      <c r="Q75" s="66"/>
    </row>
    <row r="76" spans="2:17" s="6" customFormat="1" ht="14" x14ac:dyDescent="0.2">
      <c r="B76" s="60"/>
      <c r="C76" s="75">
        <v>4</v>
      </c>
      <c r="D76" s="35">
        <v>39</v>
      </c>
      <c r="E76" s="36">
        <f t="shared" si="4"/>
        <v>173200.42201679503</v>
      </c>
      <c r="F76" s="37">
        <f t="shared" si="1"/>
        <v>7467.327889915804</v>
      </c>
      <c r="G76" s="36">
        <f t="shared" si="2"/>
        <v>866.00211008397616</v>
      </c>
      <c r="H76" s="37">
        <f t="shared" si="5"/>
        <v>8333.3299999997798</v>
      </c>
      <c r="I76" s="36">
        <f t="shared" si="6"/>
        <v>165733.09412687921</v>
      </c>
      <c r="J76" s="66"/>
      <c r="K76" s="27"/>
      <c r="L76" s="71"/>
      <c r="M76" s="35">
        <v>39</v>
      </c>
      <c r="N76" s="36">
        <f t="shared" si="7"/>
        <v>158050.26129721376</v>
      </c>
      <c r="O76" s="37">
        <f t="shared" si="8"/>
        <v>7184.102786236982</v>
      </c>
      <c r="P76" s="36">
        <f t="shared" si="3"/>
        <v>150866.15851097676</v>
      </c>
      <c r="Q76" s="66"/>
    </row>
    <row r="77" spans="2:17" s="6" customFormat="1" ht="14" x14ac:dyDescent="0.2">
      <c r="B77" s="60"/>
      <c r="C77" s="75">
        <v>4</v>
      </c>
      <c r="D77" s="35">
        <v>40</v>
      </c>
      <c r="E77" s="36">
        <f t="shared" si="4"/>
        <v>165733.09412687921</v>
      </c>
      <c r="F77" s="37">
        <f t="shared" si="1"/>
        <v>7504.6645293653828</v>
      </c>
      <c r="G77" s="36">
        <f t="shared" si="2"/>
        <v>828.66547063439725</v>
      </c>
      <c r="H77" s="37">
        <f t="shared" si="5"/>
        <v>8333.3299999997798</v>
      </c>
      <c r="I77" s="36">
        <f t="shared" si="6"/>
        <v>158228.42959751381</v>
      </c>
      <c r="J77" s="66"/>
      <c r="K77" s="27"/>
      <c r="L77" s="71"/>
      <c r="M77" s="38">
        <v>40</v>
      </c>
      <c r="N77" s="36">
        <f t="shared" si="7"/>
        <v>150866.15851097676</v>
      </c>
      <c r="O77" s="37">
        <f t="shared" si="8"/>
        <v>7184.102786236982</v>
      </c>
      <c r="P77" s="36">
        <f t="shared" si="3"/>
        <v>143682.05572473977</v>
      </c>
      <c r="Q77" s="66"/>
    </row>
    <row r="78" spans="2:17" s="6" customFormat="1" ht="14" x14ac:dyDescent="0.2">
      <c r="B78" s="60"/>
      <c r="C78" s="75">
        <v>4</v>
      </c>
      <c r="D78" s="35">
        <v>41</v>
      </c>
      <c r="E78" s="36">
        <f t="shared" si="4"/>
        <v>158228.42959751381</v>
      </c>
      <c r="F78" s="37">
        <f t="shared" si="1"/>
        <v>7542.18785201221</v>
      </c>
      <c r="G78" s="36">
        <f t="shared" si="2"/>
        <v>791.14214798757018</v>
      </c>
      <c r="H78" s="37">
        <f t="shared" si="5"/>
        <v>8333.3299999997798</v>
      </c>
      <c r="I78" s="36">
        <f t="shared" si="6"/>
        <v>150686.24174550158</v>
      </c>
      <c r="J78" s="66"/>
      <c r="K78" s="27"/>
      <c r="L78" s="71"/>
      <c r="M78" s="35">
        <v>41</v>
      </c>
      <c r="N78" s="36">
        <f t="shared" si="7"/>
        <v>143682.05572473977</v>
      </c>
      <c r="O78" s="37">
        <f t="shared" si="8"/>
        <v>7184.102786236982</v>
      </c>
      <c r="P78" s="36">
        <f>IFERROR(N78-O78,"")</f>
        <v>136497.95293850277</v>
      </c>
      <c r="Q78" s="66"/>
    </row>
    <row r="79" spans="2:17" s="6" customFormat="1" ht="14" x14ac:dyDescent="0.2">
      <c r="B79" s="60"/>
      <c r="C79" s="75">
        <v>4</v>
      </c>
      <c r="D79" s="35">
        <v>42</v>
      </c>
      <c r="E79" s="36">
        <f t="shared" si="4"/>
        <v>150686.24174550158</v>
      </c>
      <c r="F79" s="37">
        <f t="shared" si="1"/>
        <v>7579.8987912722714</v>
      </c>
      <c r="G79" s="36">
        <f t="shared" si="2"/>
        <v>753.43120872750922</v>
      </c>
      <c r="H79" s="37">
        <f t="shared" si="5"/>
        <v>8333.3299999997798</v>
      </c>
      <c r="I79" s="36">
        <f t="shared" si="6"/>
        <v>143106.3429542293</v>
      </c>
      <c r="J79" s="66"/>
      <c r="K79" s="27"/>
      <c r="L79" s="71"/>
      <c r="M79" s="38">
        <v>42</v>
      </c>
      <c r="N79" s="36">
        <f t="shared" si="7"/>
        <v>136497.95293850277</v>
      </c>
      <c r="O79" s="37">
        <f t="shared" si="8"/>
        <v>7184.102786236982</v>
      </c>
      <c r="P79" s="36">
        <f t="shared" ref="P79:P97" si="9">IFERROR(N79-O79,"")</f>
        <v>129313.85015226579</v>
      </c>
      <c r="Q79" s="66"/>
    </row>
    <row r="80" spans="2:17" s="6" customFormat="1" ht="14" x14ac:dyDescent="0.2">
      <c r="B80" s="60"/>
      <c r="C80" s="75">
        <v>4</v>
      </c>
      <c r="D80" s="35">
        <v>43</v>
      </c>
      <c r="E80" s="36">
        <f t="shared" si="4"/>
        <v>143106.3429542293</v>
      </c>
      <c r="F80" s="37">
        <f t="shared" si="1"/>
        <v>7617.7982852286323</v>
      </c>
      <c r="G80" s="36">
        <f t="shared" si="2"/>
        <v>715.53171477114779</v>
      </c>
      <c r="H80" s="37">
        <f t="shared" si="5"/>
        <v>8333.3299999997798</v>
      </c>
      <c r="I80" s="36">
        <f t="shared" si="6"/>
        <v>135488.54466900066</v>
      </c>
      <c r="J80" s="66"/>
      <c r="K80" s="27"/>
      <c r="L80" s="71"/>
      <c r="M80" s="38">
        <v>43</v>
      </c>
      <c r="N80" s="36">
        <f t="shared" si="7"/>
        <v>129313.85015226579</v>
      </c>
      <c r="O80" s="37">
        <f t="shared" si="8"/>
        <v>7184.102786236982</v>
      </c>
      <c r="P80" s="36">
        <f t="shared" si="9"/>
        <v>122129.74736602881</v>
      </c>
      <c r="Q80" s="66"/>
    </row>
    <row r="81" spans="2:17" s="6" customFormat="1" ht="14" x14ac:dyDescent="0.2">
      <c r="B81" s="60"/>
      <c r="C81" s="75">
        <v>4</v>
      </c>
      <c r="D81" s="35">
        <v>44</v>
      </c>
      <c r="E81" s="36">
        <f t="shared" si="4"/>
        <v>135488.54466900066</v>
      </c>
      <c r="F81" s="37">
        <f t="shared" si="1"/>
        <v>7655.8872766547756</v>
      </c>
      <c r="G81" s="36">
        <f t="shared" si="2"/>
        <v>677.44272334500454</v>
      </c>
      <c r="H81" s="37">
        <f t="shared" si="5"/>
        <v>8333.3299999997798</v>
      </c>
      <c r="I81" s="36">
        <f t="shared" si="6"/>
        <v>127832.65739234589</v>
      </c>
      <c r="J81" s="66"/>
      <c r="K81" s="27"/>
      <c r="L81" s="71"/>
      <c r="M81" s="35">
        <v>44</v>
      </c>
      <c r="N81" s="36">
        <f t="shared" si="7"/>
        <v>122129.74736602881</v>
      </c>
      <c r="O81" s="37">
        <f t="shared" si="8"/>
        <v>7184.102786236982</v>
      </c>
      <c r="P81" s="36">
        <f t="shared" si="9"/>
        <v>114945.64457979183</v>
      </c>
      <c r="Q81" s="66"/>
    </row>
    <row r="82" spans="2:17" s="6" customFormat="1" ht="14" x14ac:dyDescent="0.2">
      <c r="B82" s="60"/>
      <c r="C82" s="75">
        <v>4</v>
      </c>
      <c r="D82" s="35">
        <v>45</v>
      </c>
      <c r="E82" s="36">
        <f t="shared" si="4"/>
        <v>127832.65739234589</v>
      </c>
      <c r="F82" s="37">
        <f t="shared" si="1"/>
        <v>7694.1667130380501</v>
      </c>
      <c r="G82" s="36">
        <f t="shared" si="2"/>
        <v>639.16328696173071</v>
      </c>
      <c r="H82" s="37">
        <f t="shared" si="5"/>
        <v>8333.3299999997816</v>
      </c>
      <c r="I82" s="36">
        <f t="shared" si="6"/>
        <v>120138.49067930784</v>
      </c>
      <c r="J82" s="66"/>
      <c r="K82" s="27"/>
      <c r="L82" s="71"/>
      <c r="M82" s="38">
        <v>45</v>
      </c>
      <c r="N82" s="36">
        <f t="shared" si="7"/>
        <v>114945.64457979183</v>
      </c>
      <c r="O82" s="37">
        <f t="shared" si="8"/>
        <v>7184.102786236982</v>
      </c>
      <c r="P82" s="36">
        <f t="shared" si="9"/>
        <v>107761.54179355485</v>
      </c>
      <c r="Q82" s="66"/>
    </row>
    <row r="83" spans="2:17" s="6" customFormat="1" ht="14" x14ac:dyDescent="0.2">
      <c r="B83" s="60"/>
      <c r="C83" s="75">
        <v>4</v>
      </c>
      <c r="D83" s="35">
        <v>46</v>
      </c>
      <c r="E83" s="36">
        <f t="shared" si="4"/>
        <v>120138.49067930784</v>
      </c>
      <c r="F83" s="37">
        <f t="shared" si="1"/>
        <v>7732.6375466032396</v>
      </c>
      <c r="G83" s="36">
        <f t="shared" si="2"/>
        <v>600.69245339654049</v>
      </c>
      <c r="H83" s="37">
        <f t="shared" si="5"/>
        <v>8333.3299999997798</v>
      </c>
      <c r="I83" s="36">
        <f t="shared" si="6"/>
        <v>112405.85313270459</v>
      </c>
      <c r="J83" s="66"/>
      <c r="K83" s="27"/>
      <c r="L83" s="71"/>
      <c r="M83" s="35">
        <v>46</v>
      </c>
      <c r="N83" s="36">
        <f t="shared" si="7"/>
        <v>107761.54179355485</v>
      </c>
      <c r="O83" s="37">
        <f t="shared" si="8"/>
        <v>7184.102786236982</v>
      </c>
      <c r="P83" s="36">
        <f t="shared" si="9"/>
        <v>100577.43900731787</v>
      </c>
      <c r="Q83" s="66"/>
    </row>
    <row r="84" spans="2:17" s="6" customFormat="1" ht="14" x14ac:dyDescent="0.2">
      <c r="B84" s="60"/>
      <c r="C84" s="75">
        <v>4</v>
      </c>
      <c r="D84" s="35">
        <v>47</v>
      </c>
      <c r="E84" s="36">
        <f t="shared" si="4"/>
        <v>112405.85313270459</v>
      </c>
      <c r="F84" s="37">
        <f t="shared" si="1"/>
        <v>7771.3007343362551</v>
      </c>
      <c r="G84" s="36">
        <f t="shared" si="2"/>
        <v>562.02926566352426</v>
      </c>
      <c r="H84" s="37">
        <f t="shared" si="5"/>
        <v>8333.3299999997798</v>
      </c>
      <c r="I84" s="36">
        <f t="shared" si="6"/>
        <v>104634.55239836834</v>
      </c>
      <c r="J84" s="66"/>
      <c r="K84" s="27"/>
      <c r="L84" s="71"/>
      <c r="M84" s="38">
        <v>47</v>
      </c>
      <c r="N84" s="36">
        <f t="shared" si="7"/>
        <v>100577.43900731787</v>
      </c>
      <c r="O84" s="37">
        <f t="shared" si="8"/>
        <v>7184.102786236982</v>
      </c>
      <c r="P84" s="36">
        <f t="shared" si="9"/>
        <v>93393.336221080885</v>
      </c>
      <c r="Q84" s="66"/>
    </row>
    <row r="85" spans="2:17" s="6" customFormat="1" ht="14" x14ac:dyDescent="0.2">
      <c r="B85" s="60"/>
      <c r="C85" s="76">
        <v>4</v>
      </c>
      <c r="D85" s="39">
        <v>48</v>
      </c>
      <c r="E85" s="40">
        <f t="shared" si="4"/>
        <v>104634.55239836834</v>
      </c>
      <c r="F85" s="40">
        <f t="shared" si="1"/>
        <v>7810.1572380079378</v>
      </c>
      <c r="G85" s="40">
        <f t="shared" si="2"/>
        <v>523.172761991843</v>
      </c>
      <c r="H85" s="40">
        <f t="shared" si="5"/>
        <v>8333.3299999997816</v>
      </c>
      <c r="I85" s="40">
        <f t="shared" si="6"/>
        <v>96824.395160360393</v>
      </c>
      <c r="J85" s="66"/>
      <c r="K85" s="27"/>
      <c r="L85" s="71"/>
      <c r="M85" s="38">
        <v>48</v>
      </c>
      <c r="N85" s="36">
        <f t="shared" si="7"/>
        <v>93393.336221080885</v>
      </c>
      <c r="O85" s="37">
        <f t="shared" si="8"/>
        <v>7184.102786236982</v>
      </c>
      <c r="P85" s="36">
        <f t="shared" si="9"/>
        <v>86209.233434843904</v>
      </c>
      <c r="Q85" s="66"/>
    </row>
    <row r="86" spans="2:17" s="6" customFormat="1" ht="14" x14ac:dyDescent="0.2">
      <c r="B86" s="60"/>
      <c r="C86" s="75">
        <v>5</v>
      </c>
      <c r="D86" s="35">
        <v>49</v>
      </c>
      <c r="E86" s="36">
        <f t="shared" si="4"/>
        <v>96824.395160360393</v>
      </c>
      <c r="F86" s="37">
        <f t="shared" si="1"/>
        <v>7849.2080241979766</v>
      </c>
      <c r="G86" s="36">
        <f t="shared" si="2"/>
        <v>484.12197580180333</v>
      </c>
      <c r="H86" s="37">
        <f t="shared" si="5"/>
        <v>8333.3299999997798</v>
      </c>
      <c r="I86" s="36">
        <f t="shared" si="6"/>
        <v>88975.187136162407</v>
      </c>
      <c r="J86" s="66"/>
      <c r="K86" s="27"/>
      <c r="L86" s="71"/>
      <c r="M86" s="35">
        <v>49</v>
      </c>
      <c r="N86" s="36">
        <f t="shared" si="7"/>
        <v>86209.233434843904</v>
      </c>
      <c r="O86" s="37">
        <f t="shared" si="8"/>
        <v>7184.102786236982</v>
      </c>
      <c r="P86" s="36">
        <f t="shared" si="9"/>
        <v>79025.130648606922</v>
      </c>
      <c r="Q86" s="66"/>
    </row>
    <row r="87" spans="2:17" s="6" customFormat="1" ht="14" x14ac:dyDescent="0.2">
      <c r="B87" s="60"/>
      <c r="C87" s="75">
        <v>5</v>
      </c>
      <c r="D87" s="35">
        <v>50</v>
      </c>
      <c r="E87" s="36">
        <f t="shared" si="4"/>
        <v>88975.187136162407</v>
      </c>
      <c r="F87" s="37">
        <f t="shared" si="1"/>
        <v>7888.4540643189666</v>
      </c>
      <c r="G87" s="36">
        <f t="shared" si="2"/>
        <v>444.87593568081343</v>
      </c>
      <c r="H87" s="37">
        <f t="shared" si="5"/>
        <v>8333.3299999997798</v>
      </c>
      <c r="I87" s="36">
        <f t="shared" si="6"/>
        <v>81086.733071843439</v>
      </c>
      <c r="J87" s="66"/>
      <c r="K87" s="27"/>
      <c r="L87" s="71"/>
      <c r="M87" s="38">
        <v>50</v>
      </c>
      <c r="N87" s="36">
        <f t="shared" si="7"/>
        <v>79025.130648606922</v>
      </c>
      <c r="O87" s="37">
        <f t="shared" si="8"/>
        <v>7184.102786236982</v>
      </c>
      <c r="P87" s="36">
        <f t="shared" si="9"/>
        <v>71841.027862369941</v>
      </c>
      <c r="Q87" s="66"/>
    </row>
    <row r="88" spans="2:17" s="6" customFormat="1" ht="14" x14ac:dyDescent="0.2">
      <c r="B88" s="60"/>
      <c r="C88" s="75">
        <v>5</v>
      </c>
      <c r="D88" s="35">
        <v>51</v>
      </c>
      <c r="E88" s="36">
        <f t="shared" si="4"/>
        <v>81086.733071843439</v>
      </c>
      <c r="F88" s="37">
        <f t="shared" si="1"/>
        <v>7927.8963346405617</v>
      </c>
      <c r="G88" s="36">
        <f t="shared" si="2"/>
        <v>405.43366535921859</v>
      </c>
      <c r="H88" s="37">
        <f t="shared" si="5"/>
        <v>8333.3299999997798</v>
      </c>
      <c r="I88" s="36">
        <f t="shared" si="6"/>
        <v>73158.836737202873</v>
      </c>
      <c r="J88" s="66"/>
      <c r="K88" s="27"/>
      <c r="L88" s="71"/>
      <c r="M88" s="35">
        <v>51</v>
      </c>
      <c r="N88" s="36">
        <f t="shared" si="7"/>
        <v>71841.027862369941</v>
      </c>
      <c r="O88" s="37">
        <f t="shared" si="8"/>
        <v>7184.102786236982</v>
      </c>
      <c r="P88" s="36">
        <f t="shared" si="9"/>
        <v>64656.92507613296</v>
      </c>
      <c r="Q88" s="66"/>
    </row>
    <row r="89" spans="2:17" s="6" customFormat="1" ht="14" x14ac:dyDescent="0.2">
      <c r="B89" s="60"/>
      <c r="C89" s="75">
        <v>5</v>
      </c>
      <c r="D89" s="35">
        <v>52</v>
      </c>
      <c r="E89" s="36">
        <f t="shared" si="4"/>
        <v>73158.836737202873</v>
      </c>
      <c r="F89" s="37">
        <f t="shared" si="1"/>
        <v>7967.5358163137644</v>
      </c>
      <c r="G89" s="36">
        <f t="shared" si="2"/>
        <v>365.79418368601574</v>
      </c>
      <c r="H89" s="37">
        <f t="shared" si="5"/>
        <v>8333.3299999997798</v>
      </c>
      <c r="I89" s="36">
        <f t="shared" si="6"/>
        <v>65191.300920889109</v>
      </c>
      <c r="J89" s="66"/>
      <c r="K89" s="27"/>
      <c r="L89" s="71"/>
      <c r="M89" s="38">
        <v>52</v>
      </c>
      <c r="N89" s="36">
        <f t="shared" si="7"/>
        <v>64656.92507613296</v>
      </c>
      <c r="O89" s="37">
        <f t="shared" si="8"/>
        <v>7184.102786236982</v>
      </c>
      <c r="P89" s="36">
        <f t="shared" si="9"/>
        <v>57472.822289895979</v>
      </c>
      <c r="Q89" s="66"/>
    </row>
    <row r="90" spans="2:17" s="6" customFormat="1" ht="14" x14ac:dyDescent="0.2">
      <c r="B90" s="60"/>
      <c r="C90" s="75">
        <v>5</v>
      </c>
      <c r="D90" s="35">
        <v>53</v>
      </c>
      <c r="E90" s="36">
        <f t="shared" si="4"/>
        <v>65191.300920889109</v>
      </c>
      <c r="F90" s="37">
        <f t="shared" si="1"/>
        <v>8007.3734953953326</v>
      </c>
      <c r="G90" s="36">
        <f t="shared" si="2"/>
        <v>325.95650460444693</v>
      </c>
      <c r="H90" s="37">
        <f t="shared" si="5"/>
        <v>8333.3299999997798</v>
      </c>
      <c r="I90" s="36">
        <f t="shared" si="6"/>
        <v>57183.927425493777</v>
      </c>
      <c r="J90" s="66"/>
      <c r="K90" s="27"/>
      <c r="L90" s="71"/>
      <c r="M90" s="38">
        <v>53</v>
      </c>
      <c r="N90" s="36">
        <f t="shared" si="7"/>
        <v>57472.822289895979</v>
      </c>
      <c r="O90" s="37">
        <f t="shared" si="8"/>
        <v>7184.102786236982</v>
      </c>
      <c r="P90" s="36">
        <f t="shared" si="9"/>
        <v>50288.719503658998</v>
      </c>
      <c r="Q90" s="66"/>
    </row>
    <row r="91" spans="2:17" s="6" customFormat="1" ht="14" x14ac:dyDescent="0.2">
      <c r="B91" s="60"/>
      <c r="C91" s="75">
        <v>5</v>
      </c>
      <c r="D91" s="35">
        <v>54</v>
      </c>
      <c r="E91" s="36">
        <f t="shared" si="4"/>
        <v>57183.927425493777</v>
      </c>
      <c r="F91" s="37">
        <f t="shared" si="1"/>
        <v>8047.4103628723105</v>
      </c>
      <c r="G91" s="36">
        <f t="shared" si="2"/>
        <v>285.9196371274702</v>
      </c>
      <c r="H91" s="37">
        <f t="shared" si="5"/>
        <v>8333.3299999997798</v>
      </c>
      <c r="I91" s="36">
        <f t="shared" si="6"/>
        <v>49136.517062621468</v>
      </c>
      <c r="J91" s="66"/>
      <c r="K91" s="27"/>
      <c r="L91" s="71"/>
      <c r="M91" s="35">
        <v>54</v>
      </c>
      <c r="N91" s="36">
        <f t="shared" si="7"/>
        <v>50288.719503658998</v>
      </c>
      <c r="O91" s="37">
        <f t="shared" si="8"/>
        <v>7184.102786236982</v>
      </c>
      <c r="P91" s="36">
        <f t="shared" si="9"/>
        <v>43104.616717422017</v>
      </c>
      <c r="Q91" s="66"/>
    </row>
    <row r="92" spans="2:17" s="6" customFormat="1" ht="14" x14ac:dyDescent="0.2">
      <c r="B92" s="60"/>
      <c r="C92" s="75">
        <v>5</v>
      </c>
      <c r="D92" s="35">
        <v>55</v>
      </c>
      <c r="E92" s="36">
        <f t="shared" si="4"/>
        <v>49136.517062621468</v>
      </c>
      <c r="F92" s="37">
        <f t="shared" si="1"/>
        <v>8087.6474146866722</v>
      </c>
      <c r="G92" s="36">
        <f t="shared" si="2"/>
        <v>245.68258531310872</v>
      </c>
      <c r="H92" s="37">
        <f t="shared" si="5"/>
        <v>8333.3299999997816</v>
      </c>
      <c r="I92" s="36">
        <f t="shared" si="6"/>
        <v>41048.869647934793</v>
      </c>
      <c r="J92" s="66"/>
      <c r="K92" s="27"/>
      <c r="L92" s="71"/>
      <c r="M92" s="38">
        <v>55</v>
      </c>
      <c r="N92" s="36">
        <f t="shared" si="7"/>
        <v>43104.616717422017</v>
      </c>
      <c r="O92" s="37">
        <f t="shared" si="8"/>
        <v>7184.102786236982</v>
      </c>
      <c r="P92" s="36">
        <f t="shared" si="9"/>
        <v>35920.513931185036</v>
      </c>
      <c r="Q92" s="66"/>
    </row>
    <row r="93" spans="2:17" s="6" customFormat="1" ht="14" x14ac:dyDescent="0.2">
      <c r="B93" s="60"/>
      <c r="C93" s="75">
        <v>5</v>
      </c>
      <c r="D93" s="35">
        <v>56</v>
      </c>
      <c r="E93" s="36">
        <f t="shared" si="4"/>
        <v>41048.869647934793</v>
      </c>
      <c r="F93" s="37">
        <f t="shared" si="1"/>
        <v>8128.0856517601051</v>
      </c>
      <c r="G93" s="36">
        <f t="shared" si="2"/>
        <v>205.24434823967536</v>
      </c>
      <c r="H93" s="37">
        <f t="shared" si="5"/>
        <v>8333.3299999997798</v>
      </c>
      <c r="I93" s="36">
        <f t="shared" si="6"/>
        <v>32920.783996174687</v>
      </c>
      <c r="J93" s="66"/>
      <c r="K93" s="27"/>
      <c r="L93" s="71"/>
      <c r="M93" s="35">
        <v>56</v>
      </c>
      <c r="N93" s="36">
        <f t="shared" si="7"/>
        <v>35920.513931185036</v>
      </c>
      <c r="O93" s="37">
        <f t="shared" si="8"/>
        <v>7184.102786236982</v>
      </c>
      <c r="P93" s="36">
        <f t="shared" si="9"/>
        <v>28736.411144948055</v>
      </c>
      <c r="Q93" s="66"/>
    </row>
    <row r="94" spans="2:17" s="6" customFormat="1" ht="14" x14ac:dyDescent="0.2">
      <c r="B94" s="60"/>
      <c r="C94" s="75">
        <v>5</v>
      </c>
      <c r="D94" s="35">
        <v>57</v>
      </c>
      <c r="E94" s="36">
        <f t="shared" si="4"/>
        <v>32920.783996174687</v>
      </c>
      <c r="F94" s="37">
        <f t="shared" si="1"/>
        <v>8168.7260800189051</v>
      </c>
      <c r="G94" s="36">
        <f t="shared" si="2"/>
        <v>164.60391998087479</v>
      </c>
      <c r="H94" s="37">
        <f t="shared" si="5"/>
        <v>8333.3299999997798</v>
      </c>
      <c r="I94" s="36">
        <f t="shared" si="6"/>
        <v>24752.057916155783</v>
      </c>
      <c r="J94" s="66"/>
      <c r="K94" s="27"/>
      <c r="L94" s="71"/>
      <c r="M94" s="38">
        <v>57</v>
      </c>
      <c r="N94" s="36">
        <f t="shared" si="7"/>
        <v>28736.411144948055</v>
      </c>
      <c r="O94" s="37">
        <f t="shared" si="8"/>
        <v>7184.102786236982</v>
      </c>
      <c r="P94" s="36">
        <f t="shared" si="9"/>
        <v>21552.308358711074</v>
      </c>
      <c r="Q94" s="66"/>
    </row>
    <row r="95" spans="2:17" s="6" customFormat="1" ht="14" x14ac:dyDescent="0.2">
      <c r="B95" s="60"/>
      <c r="C95" s="75">
        <v>5</v>
      </c>
      <c r="D95" s="35">
        <v>58</v>
      </c>
      <c r="E95" s="36">
        <f t="shared" si="4"/>
        <v>24752.057916155783</v>
      </c>
      <c r="F95" s="37">
        <f t="shared" si="1"/>
        <v>8209.5697104190003</v>
      </c>
      <c r="G95" s="36">
        <f t="shared" si="2"/>
        <v>123.76028958078027</v>
      </c>
      <c r="H95" s="37">
        <f t="shared" si="5"/>
        <v>8333.3299999997798</v>
      </c>
      <c r="I95" s="36">
        <f t="shared" si="6"/>
        <v>16542.488205736783</v>
      </c>
      <c r="J95" s="66"/>
      <c r="K95" s="27"/>
      <c r="L95" s="71"/>
      <c r="M95" s="38">
        <v>58</v>
      </c>
      <c r="N95" s="36">
        <f t="shared" si="7"/>
        <v>21552.308358711074</v>
      </c>
      <c r="O95" s="37">
        <f t="shared" si="8"/>
        <v>7184.102786236982</v>
      </c>
      <c r="P95" s="36">
        <f t="shared" si="9"/>
        <v>14368.205572474093</v>
      </c>
      <c r="Q95" s="66"/>
    </row>
    <row r="96" spans="2:17" s="6" customFormat="1" ht="14" x14ac:dyDescent="0.2">
      <c r="B96" s="60"/>
      <c r="C96" s="75">
        <v>5</v>
      </c>
      <c r="D96" s="35">
        <v>59</v>
      </c>
      <c r="E96" s="36">
        <f t="shared" si="4"/>
        <v>16542.488205736783</v>
      </c>
      <c r="F96" s="37">
        <f t="shared" si="1"/>
        <v>8250.6175589710947</v>
      </c>
      <c r="G96" s="36">
        <f t="shared" si="2"/>
        <v>82.712441028685248</v>
      </c>
      <c r="H96" s="37">
        <f t="shared" si="5"/>
        <v>8333.3299999997798</v>
      </c>
      <c r="I96" s="36">
        <f t="shared" si="6"/>
        <v>8291.8706467656884</v>
      </c>
      <c r="J96" s="66"/>
      <c r="K96" s="27"/>
      <c r="L96" s="71"/>
      <c r="M96" s="35">
        <v>59</v>
      </c>
      <c r="N96" s="36">
        <f t="shared" si="7"/>
        <v>14368.205572474093</v>
      </c>
      <c r="O96" s="37">
        <f t="shared" si="8"/>
        <v>7184.102786236982</v>
      </c>
      <c r="P96" s="36">
        <f t="shared" si="9"/>
        <v>7184.1027862371111</v>
      </c>
      <c r="Q96" s="66"/>
    </row>
    <row r="97" spans="2:17" s="6" customFormat="1" ht="14" x14ac:dyDescent="0.2">
      <c r="B97" s="60"/>
      <c r="C97" s="76">
        <v>5</v>
      </c>
      <c r="D97" s="39">
        <v>60</v>
      </c>
      <c r="E97" s="40">
        <f t="shared" si="4"/>
        <v>8291.8706467656884</v>
      </c>
      <c r="F97" s="40">
        <f t="shared" si="1"/>
        <v>8291.8706467659504</v>
      </c>
      <c r="G97" s="40">
        <f t="shared" si="2"/>
        <v>41.459353233829759</v>
      </c>
      <c r="H97" s="40">
        <f t="shared" si="5"/>
        <v>8333.3299999997798</v>
      </c>
      <c r="I97" s="40">
        <f t="shared" si="6"/>
        <v>-2.6163604616158409E-10</v>
      </c>
      <c r="J97" s="66"/>
      <c r="K97" s="27"/>
      <c r="L97" s="71"/>
      <c r="M97" s="38">
        <v>60</v>
      </c>
      <c r="N97" s="36">
        <f t="shared" si="7"/>
        <v>7184.1027862371111</v>
      </c>
      <c r="O97" s="37">
        <f t="shared" si="8"/>
        <v>7184.102786236982</v>
      </c>
      <c r="P97" s="36">
        <f t="shared" si="9"/>
        <v>1.2914824765175581E-10</v>
      </c>
      <c r="Q97" s="66"/>
    </row>
    <row r="98" spans="2:17" s="6" customFormat="1" ht="14" x14ac:dyDescent="0.2">
      <c r="B98" s="60"/>
      <c r="C98" s="75">
        <v>6</v>
      </c>
      <c r="D98" s="35">
        <v>61</v>
      </c>
      <c r="E98" s="36" t="str">
        <f t="shared" si="4"/>
        <v/>
      </c>
      <c r="F98" s="37" t="str">
        <f t="shared" si="1"/>
        <v/>
      </c>
      <c r="G98" s="36" t="str">
        <f t="shared" si="2"/>
        <v/>
      </c>
      <c r="H98" s="37" t="str">
        <f t="shared" si="5"/>
        <v/>
      </c>
      <c r="I98" s="36" t="str">
        <f t="shared" si="6"/>
        <v/>
      </c>
      <c r="J98" s="66"/>
      <c r="L98" s="60"/>
      <c r="M98" s="38">
        <v>61</v>
      </c>
      <c r="N98" s="36" t="str">
        <f t="shared" si="7"/>
        <v/>
      </c>
      <c r="O98" s="37" t="str">
        <f t="shared" si="8"/>
        <v/>
      </c>
      <c r="P98" s="36" t="str">
        <f t="shared" ref="P98:P116" si="10">IFERROR(N98-O98,"")</f>
        <v/>
      </c>
      <c r="Q98" s="66"/>
    </row>
    <row r="99" spans="2:17" s="6" customFormat="1" ht="14" x14ac:dyDescent="0.2">
      <c r="B99" s="60"/>
      <c r="C99" s="75">
        <v>6</v>
      </c>
      <c r="D99" s="35">
        <v>62</v>
      </c>
      <c r="E99" s="36" t="str">
        <f t="shared" si="4"/>
        <v/>
      </c>
      <c r="F99" s="37" t="str">
        <f t="shared" si="1"/>
        <v/>
      </c>
      <c r="G99" s="36" t="str">
        <f t="shared" si="2"/>
        <v/>
      </c>
      <c r="H99" s="37" t="str">
        <f t="shared" si="5"/>
        <v/>
      </c>
      <c r="I99" s="36" t="str">
        <f t="shared" si="6"/>
        <v/>
      </c>
      <c r="J99" s="66"/>
      <c r="L99" s="60"/>
      <c r="M99" s="38">
        <v>62</v>
      </c>
      <c r="N99" s="36" t="str">
        <f t="shared" si="7"/>
        <v/>
      </c>
      <c r="O99" s="37" t="str">
        <f t="shared" si="8"/>
        <v/>
      </c>
      <c r="P99" s="36" t="str">
        <f t="shared" si="10"/>
        <v/>
      </c>
      <c r="Q99" s="66"/>
    </row>
    <row r="100" spans="2:17" s="6" customFormat="1" ht="14" x14ac:dyDescent="0.2">
      <c r="B100" s="60"/>
      <c r="C100" s="75">
        <v>6</v>
      </c>
      <c r="D100" s="35">
        <v>63</v>
      </c>
      <c r="E100" s="36" t="str">
        <f t="shared" si="4"/>
        <v/>
      </c>
      <c r="F100" s="37" t="str">
        <f t="shared" si="1"/>
        <v/>
      </c>
      <c r="G100" s="36" t="str">
        <f t="shared" si="2"/>
        <v/>
      </c>
      <c r="H100" s="37" t="str">
        <f t="shared" si="5"/>
        <v/>
      </c>
      <c r="I100" s="36" t="str">
        <f t="shared" si="6"/>
        <v/>
      </c>
      <c r="J100" s="66"/>
      <c r="L100" s="60"/>
      <c r="M100" s="38">
        <v>63</v>
      </c>
      <c r="N100" s="36" t="str">
        <f t="shared" si="7"/>
        <v/>
      </c>
      <c r="O100" s="37" t="str">
        <f t="shared" si="8"/>
        <v/>
      </c>
      <c r="P100" s="36" t="str">
        <f t="shared" si="10"/>
        <v/>
      </c>
      <c r="Q100" s="66"/>
    </row>
    <row r="101" spans="2:17" s="6" customFormat="1" ht="14" x14ac:dyDescent="0.2">
      <c r="B101" s="60"/>
      <c r="C101" s="75">
        <v>6</v>
      </c>
      <c r="D101" s="35">
        <v>64</v>
      </c>
      <c r="E101" s="36" t="str">
        <f t="shared" si="4"/>
        <v/>
      </c>
      <c r="F101" s="37" t="str">
        <f t="shared" si="1"/>
        <v/>
      </c>
      <c r="G101" s="36" t="str">
        <f t="shared" si="2"/>
        <v/>
      </c>
      <c r="H101" s="37" t="str">
        <f t="shared" si="5"/>
        <v/>
      </c>
      <c r="I101" s="36" t="str">
        <f t="shared" si="6"/>
        <v/>
      </c>
      <c r="J101" s="66"/>
      <c r="L101" s="60"/>
      <c r="M101" s="38">
        <v>64</v>
      </c>
      <c r="N101" s="36" t="str">
        <f t="shared" si="7"/>
        <v/>
      </c>
      <c r="O101" s="37" t="str">
        <f t="shared" si="8"/>
        <v/>
      </c>
      <c r="P101" s="36" t="str">
        <f t="shared" si="10"/>
        <v/>
      </c>
      <c r="Q101" s="66"/>
    </row>
    <row r="102" spans="2:17" s="6" customFormat="1" ht="14" x14ac:dyDescent="0.2">
      <c r="B102" s="60"/>
      <c r="C102" s="75">
        <v>6</v>
      </c>
      <c r="D102" s="35">
        <v>65</v>
      </c>
      <c r="E102" s="36" t="str">
        <f t="shared" si="4"/>
        <v/>
      </c>
      <c r="F102" s="37" t="str">
        <f t="shared" si="1"/>
        <v/>
      </c>
      <c r="G102" s="36" t="str">
        <f t="shared" si="2"/>
        <v/>
      </c>
      <c r="H102" s="37" t="str">
        <f t="shared" si="5"/>
        <v/>
      </c>
      <c r="I102" s="36" t="str">
        <f t="shared" si="6"/>
        <v/>
      </c>
      <c r="J102" s="66"/>
      <c r="L102" s="60"/>
      <c r="M102" s="38">
        <v>65</v>
      </c>
      <c r="N102" s="36" t="str">
        <f t="shared" si="7"/>
        <v/>
      </c>
      <c r="O102" s="37" t="str">
        <f t="shared" si="8"/>
        <v/>
      </c>
      <c r="P102" s="36" t="str">
        <f t="shared" si="10"/>
        <v/>
      </c>
      <c r="Q102" s="66"/>
    </row>
    <row r="103" spans="2:17" s="6" customFormat="1" ht="14" x14ac:dyDescent="0.2">
      <c r="B103" s="60"/>
      <c r="C103" s="75">
        <v>6</v>
      </c>
      <c r="D103" s="35">
        <v>66</v>
      </c>
      <c r="E103" s="36" t="str">
        <f t="shared" si="4"/>
        <v/>
      </c>
      <c r="F103" s="37" t="str">
        <f t="shared" ref="F103:F157" si="11">IFERROR(-PPMT($G$15/$G$17,D103,$G$13,$G$16,0,0),"")</f>
        <v/>
      </c>
      <c r="G103" s="36" t="str">
        <f t="shared" ref="G103:G157" si="12">IFERROR(-IPMT($G$15/$G$17,D103,$G$13,$G$16,0,0),"")</f>
        <v/>
      </c>
      <c r="H103" s="37" t="str">
        <f t="shared" si="5"/>
        <v/>
      </c>
      <c r="I103" s="36" t="str">
        <f t="shared" si="6"/>
        <v/>
      </c>
      <c r="J103" s="66"/>
      <c r="L103" s="60"/>
      <c r="M103" s="38">
        <v>66</v>
      </c>
      <c r="N103" s="36" t="str">
        <f t="shared" si="7"/>
        <v/>
      </c>
      <c r="O103" s="37" t="str">
        <f t="shared" si="8"/>
        <v/>
      </c>
      <c r="P103" s="36" t="str">
        <f t="shared" si="10"/>
        <v/>
      </c>
      <c r="Q103" s="66"/>
    </row>
    <row r="104" spans="2:17" s="6" customFormat="1" ht="14" x14ac:dyDescent="0.2">
      <c r="B104" s="60"/>
      <c r="C104" s="75">
        <v>6</v>
      </c>
      <c r="D104" s="35">
        <v>67</v>
      </c>
      <c r="E104" s="36" t="str">
        <f t="shared" ref="E104:E157" si="13">IF(I103&gt;0.0000001,I103,"")</f>
        <v/>
      </c>
      <c r="F104" s="37" t="str">
        <f t="shared" si="11"/>
        <v/>
      </c>
      <c r="G104" s="36" t="str">
        <f t="shared" si="12"/>
        <v/>
      </c>
      <c r="H104" s="37" t="str">
        <f t="shared" ref="H104:H157" si="14">IFERROR(F104+G104,"")</f>
        <v/>
      </c>
      <c r="I104" s="36" t="str">
        <f t="shared" ref="I104:I157" si="15">IFERROR(+E104-H104+G104,"")</f>
        <v/>
      </c>
      <c r="J104" s="66"/>
      <c r="L104" s="60"/>
      <c r="M104" s="38">
        <v>67</v>
      </c>
      <c r="N104" s="36" t="str">
        <f t="shared" ref="N104:N157" si="16">IF(P103&gt;0.00001,P103,"")</f>
        <v/>
      </c>
      <c r="O104" s="37" t="str">
        <f t="shared" ref="O104:O157" si="17">IF(P103="","",IF(P103&gt;0.00001,+$G$16*$G$19,""))</f>
        <v/>
      </c>
      <c r="P104" s="36" t="str">
        <f t="shared" si="10"/>
        <v/>
      </c>
      <c r="Q104" s="66"/>
    </row>
    <row r="105" spans="2:17" s="6" customFormat="1" ht="14" x14ac:dyDescent="0.2">
      <c r="B105" s="60"/>
      <c r="C105" s="75">
        <v>6</v>
      </c>
      <c r="D105" s="35">
        <v>68</v>
      </c>
      <c r="E105" s="36" t="str">
        <f t="shared" si="13"/>
        <v/>
      </c>
      <c r="F105" s="37" t="str">
        <f t="shared" si="11"/>
        <v/>
      </c>
      <c r="G105" s="36" t="str">
        <f t="shared" si="12"/>
        <v/>
      </c>
      <c r="H105" s="37" t="str">
        <f t="shared" si="14"/>
        <v/>
      </c>
      <c r="I105" s="36" t="str">
        <f t="shared" si="15"/>
        <v/>
      </c>
      <c r="J105" s="66"/>
      <c r="L105" s="60"/>
      <c r="M105" s="38">
        <v>68</v>
      </c>
      <c r="N105" s="36" t="str">
        <f t="shared" si="16"/>
        <v/>
      </c>
      <c r="O105" s="37" t="str">
        <f t="shared" si="17"/>
        <v/>
      </c>
      <c r="P105" s="36" t="str">
        <f t="shared" si="10"/>
        <v/>
      </c>
      <c r="Q105" s="66"/>
    </row>
    <row r="106" spans="2:17" s="6" customFormat="1" ht="14" x14ac:dyDescent="0.2">
      <c r="B106" s="60"/>
      <c r="C106" s="75">
        <v>6</v>
      </c>
      <c r="D106" s="35">
        <v>69</v>
      </c>
      <c r="E106" s="36" t="str">
        <f t="shared" si="13"/>
        <v/>
      </c>
      <c r="F106" s="37" t="str">
        <f t="shared" si="11"/>
        <v/>
      </c>
      <c r="G106" s="36" t="str">
        <f t="shared" si="12"/>
        <v/>
      </c>
      <c r="H106" s="37" t="str">
        <f t="shared" si="14"/>
        <v/>
      </c>
      <c r="I106" s="36" t="str">
        <f t="shared" si="15"/>
        <v/>
      </c>
      <c r="J106" s="66"/>
      <c r="L106" s="60"/>
      <c r="M106" s="38">
        <v>69</v>
      </c>
      <c r="N106" s="36" t="str">
        <f t="shared" si="16"/>
        <v/>
      </c>
      <c r="O106" s="37" t="str">
        <f t="shared" si="17"/>
        <v/>
      </c>
      <c r="P106" s="36" t="str">
        <f t="shared" si="10"/>
        <v/>
      </c>
      <c r="Q106" s="66"/>
    </row>
    <row r="107" spans="2:17" s="6" customFormat="1" ht="14" x14ac:dyDescent="0.2">
      <c r="B107" s="60"/>
      <c r="C107" s="75">
        <v>6</v>
      </c>
      <c r="D107" s="35">
        <v>70</v>
      </c>
      <c r="E107" s="36" t="str">
        <f t="shared" si="13"/>
        <v/>
      </c>
      <c r="F107" s="37" t="str">
        <f t="shared" si="11"/>
        <v/>
      </c>
      <c r="G107" s="36" t="str">
        <f t="shared" si="12"/>
        <v/>
      </c>
      <c r="H107" s="37" t="str">
        <f t="shared" si="14"/>
        <v/>
      </c>
      <c r="I107" s="36" t="str">
        <f t="shared" si="15"/>
        <v/>
      </c>
      <c r="J107" s="66"/>
      <c r="L107" s="60"/>
      <c r="M107" s="38">
        <v>70</v>
      </c>
      <c r="N107" s="36" t="str">
        <f t="shared" si="16"/>
        <v/>
      </c>
      <c r="O107" s="37" t="str">
        <f t="shared" si="17"/>
        <v/>
      </c>
      <c r="P107" s="36" t="str">
        <f t="shared" si="10"/>
        <v/>
      </c>
      <c r="Q107" s="66"/>
    </row>
    <row r="108" spans="2:17" s="6" customFormat="1" ht="14" x14ac:dyDescent="0.2">
      <c r="B108" s="60"/>
      <c r="C108" s="75">
        <v>6</v>
      </c>
      <c r="D108" s="35">
        <v>71</v>
      </c>
      <c r="E108" s="36" t="str">
        <f t="shared" si="13"/>
        <v/>
      </c>
      <c r="F108" s="37" t="str">
        <f t="shared" si="11"/>
        <v/>
      </c>
      <c r="G108" s="36" t="str">
        <f t="shared" si="12"/>
        <v/>
      </c>
      <c r="H108" s="37" t="str">
        <f t="shared" si="14"/>
        <v/>
      </c>
      <c r="I108" s="36" t="str">
        <f t="shared" si="15"/>
        <v/>
      </c>
      <c r="J108" s="66"/>
      <c r="L108" s="60"/>
      <c r="M108" s="38">
        <v>71</v>
      </c>
      <c r="N108" s="36" t="str">
        <f t="shared" si="16"/>
        <v/>
      </c>
      <c r="O108" s="37" t="str">
        <f t="shared" si="17"/>
        <v/>
      </c>
      <c r="P108" s="36" t="str">
        <f t="shared" si="10"/>
        <v/>
      </c>
      <c r="Q108" s="66"/>
    </row>
    <row r="109" spans="2:17" s="6" customFormat="1" ht="14" x14ac:dyDescent="0.2">
      <c r="B109" s="60"/>
      <c r="C109" s="76">
        <v>6</v>
      </c>
      <c r="D109" s="39">
        <v>72</v>
      </c>
      <c r="E109" s="40" t="str">
        <f t="shared" si="13"/>
        <v/>
      </c>
      <c r="F109" s="40" t="str">
        <f t="shared" si="11"/>
        <v/>
      </c>
      <c r="G109" s="40" t="str">
        <f t="shared" si="12"/>
        <v/>
      </c>
      <c r="H109" s="40" t="str">
        <f t="shared" si="14"/>
        <v/>
      </c>
      <c r="I109" s="40" t="str">
        <f t="shared" si="15"/>
        <v/>
      </c>
      <c r="J109" s="66"/>
      <c r="L109" s="60"/>
      <c r="M109" s="38">
        <v>72</v>
      </c>
      <c r="N109" s="36" t="str">
        <f t="shared" si="16"/>
        <v/>
      </c>
      <c r="O109" s="37" t="str">
        <f t="shared" si="17"/>
        <v/>
      </c>
      <c r="P109" s="36" t="str">
        <f t="shared" si="10"/>
        <v/>
      </c>
      <c r="Q109" s="66"/>
    </row>
    <row r="110" spans="2:17" s="6" customFormat="1" ht="14" x14ac:dyDescent="0.2">
      <c r="B110" s="60"/>
      <c r="C110" s="75">
        <v>7</v>
      </c>
      <c r="D110" s="35">
        <v>73</v>
      </c>
      <c r="E110" s="36" t="str">
        <f t="shared" si="13"/>
        <v/>
      </c>
      <c r="F110" s="37" t="str">
        <f t="shared" si="11"/>
        <v/>
      </c>
      <c r="G110" s="36" t="str">
        <f t="shared" si="12"/>
        <v/>
      </c>
      <c r="H110" s="37" t="str">
        <f t="shared" si="14"/>
        <v/>
      </c>
      <c r="I110" s="36" t="str">
        <f t="shared" si="15"/>
        <v/>
      </c>
      <c r="J110" s="66"/>
      <c r="L110" s="60"/>
      <c r="M110" s="38">
        <v>73</v>
      </c>
      <c r="N110" s="36" t="str">
        <f t="shared" si="16"/>
        <v/>
      </c>
      <c r="O110" s="37" t="str">
        <f t="shared" si="17"/>
        <v/>
      </c>
      <c r="P110" s="36" t="str">
        <f t="shared" si="10"/>
        <v/>
      </c>
      <c r="Q110" s="66"/>
    </row>
    <row r="111" spans="2:17" s="6" customFormat="1" ht="14" x14ac:dyDescent="0.2">
      <c r="B111" s="60"/>
      <c r="C111" s="75">
        <v>7</v>
      </c>
      <c r="D111" s="35">
        <v>74</v>
      </c>
      <c r="E111" s="36" t="str">
        <f t="shared" si="13"/>
        <v/>
      </c>
      <c r="F111" s="37" t="str">
        <f t="shared" si="11"/>
        <v/>
      </c>
      <c r="G111" s="36" t="str">
        <f t="shared" si="12"/>
        <v/>
      </c>
      <c r="H111" s="37" t="str">
        <f t="shared" si="14"/>
        <v/>
      </c>
      <c r="I111" s="36" t="str">
        <f t="shared" si="15"/>
        <v/>
      </c>
      <c r="J111" s="66"/>
      <c r="L111" s="60"/>
      <c r="M111" s="38">
        <v>74</v>
      </c>
      <c r="N111" s="36" t="str">
        <f t="shared" si="16"/>
        <v/>
      </c>
      <c r="O111" s="37" t="str">
        <f t="shared" si="17"/>
        <v/>
      </c>
      <c r="P111" s="36" t="str">
        <f t="shared" si="10"/>
        <v/>
      </c>
      <c r="Q111" s="66"/>
    </row>
    <row r="112" spans="2:17" s="6" customFormat="1" ht="14" x14ac:dyDescent="0.2">
      <c r="B112" s="60"/>
      <c r="C112" s="75">
        <v>7</v>
      </c>
      <c r="D112" s="35">
        <v>75</v>
      </c>
      <c r="E112" s="36" t="str">
        <f t="shared" si="13"/>
        <v/>
      </c>
      <c r="F112" s="37" t="str">
        <f t="shared" si="11"/>
        <v/>
      </c>
      <c r="G112" s="36" t="str">
        <f t="shared" si="12"/>
        <v/>
      </c>
      <c r="H112" s="37" t="str">
        <f t="shared" si="14"/>
        <v/>
      </c>
      <c r="I112" s="36" t="str">
        <f t="shared" si="15"/>
        <v/>
      </c>
      <c r="J112" s="66"/>
      <c r="L112" s="60"/>
      <c r="M112" s="38">
        <v>75</v>
      </c>
      <c r="N112" s="36" t="str">
        <f t="shared" si="16"/>
        <v/>
      </c>
      <c r="O112" s="37" t="str">
        <f t="shared" si="17"/>
        <v/>
      </c>
      <c r="P112" s="36" t="str">
        <f t="shared" si="10"/>
        <v/>
      </c>
      <c r="Q112" s="66"/>
    </row>
    <row r="113" spans="2:17" s="6" customFormat="1" ht="14" x14ac:dyDescent="0.2">
      <c r="B113" s="60"/>
      <c r="C113" s="75">
        <v>7</v>
      </c>
      <c r="D113" s="35">
        <v>76</v>
      </c>
      <c r="E113" s="36" t="str">
        <f t="shared" si="13"/>
        <v/>
      </c>
      <c r="F113" s="37" t="str">
        <f t="shared" si="11"/>
        <v/>
      </c>
      <c r="G113" s="36" t="str">
        <f t="shared" si="12"/>
        <v/>
      </c>
      <c r="H113" s="37" t="str">
        <f t="shared" si="14"/>
        <v/>
      </c>
      <c r="I113" s="36" t="str">
        <f t="shared" si="15"/>
        <v/>
      </c>
      <c r="J113" s="66"/>
      <c r="L113" s="60"/>
      <c r="M113" s="38">
        <v>76</v>
      </c>
      <c r="N113" s="36" t="str">
        <f t="shared" si="16"/>
        <v/>
      </c>
      <c r="O113" s="37" t="str">
        <f t="shared" si="17"/>
        <v/>
      </c>
      <c r="P113" s="36" t="str">
        <f t="shared" si="10"/>
        <v/>
      </c>
      <c r="Q113" s="66"/>
    </row>
    <row r="114" spans="2:17" s="6" customFormat="1" ht="14" x14ac:dyDescent="0.2">
      <c r="B114" s="60"/>
      <c r="C114" s="75">
        <v>7</v>
      </c>
      <c r="D114" s="35">
        <v>77</v>
      </c>
      <c r="E114" s="36" t="str">
        <f t="shared" si="13"/>
        <v/>
      </c>
      <c r="F114" s="37" t="str">
        <f t="shared" si="11"/>
        <v/>
      </c>
      <c r="G114" s="36" t="str">
        <f t="shared" si="12"/>
        <v/>
      </c>
      <c r="H114" s="37" t="str">
        <f t="shared" si="14"/>
        <v/>
      </c>
      <c r="I114" s="36" t="str">
        <f t="shared" si="15"/>
        <v/>
      </c>
      <c r="J114" s="66"/>
      <c r="L114" s="60"/>
      <c r="M114" s="38">
        <v>77</v>
      </c>
      <c r="N114" s="36" t="str">
        <f t="shared" si="16"/>
        <v/>
      </c>
      <c r="O114" s="37" t="str">
        <f t="shared" si="17"/>
        <v/>
      </c>
      <c r="P114" s="36" t="str">
        <f t="shared" si="10"/>
        <v/>
      </c>
      <c r="Q114" s="66"/>
    </row>
    <row r="115" spans="2:17" s="6" customFormat="1" ht="14" x14ac:dyDescent="0.2">
      <c r="B115" s="60"/>
      <c r="C115" s="75">
        <v>7</v>
      </c>
      <c r="D115" s="35">
        <v>78</v>
      </c>
      <c r="E115" s="36" t="str">
        <f t="shared" si="13"/>
        <v/>
      </c>
      <c r="F115" s="37" t="str">
        <f t="shared" si="11"/>
        <v/>
      </c>
      <c r="G115" s="36" t="str">
        <f t="shared" si="12"/>
        <v/>
      </c>
      <c r="H115" s="37" t="str">
        <f t="shared" si="14"/>
        <v/>
      </c>
      <c r="I115" s="36" t="str">
        <f t="shared" si="15"/>
        <v/>
      </c>
      <c r="J115" s="66"/>
      <c r="L115" s="60"/>
      <c r="M115" s="38">
        <v>78</v>
      </c>
      <c r="N115" s="36" t="str">
        <f t="shared" si="16"/>
        <v/>
      </c>
      <c r="O115" s="37" t="str">
        <f t="shared" si="17"/>
        <v/>
      </c>
      <c r="P115" s="36" t="str">
        <f t="shared" si="10"/>
        <v/>
      </c>
      <c r="Q115" s="66"/>
    </row>
    <row r="116" spans="2:17" s="6" customFormat="1" ht="14" x14ac:dyDescent="0.2">
      <c r="B116" s="60"/>
      <c r="C116" s="75">
        <v>7</v>
      </c>
      <c r="D116" s="35">
        <v>79</v>
      </c>
      <c r="E116" s="36" t="str">
        <f t="shared" si="13"/>
        <v/>
      </c>
      <c r="F116" s="37" t="str">
        <f t="shared" si="11"/>
        <v/>
      </c>
      <c r="G116" s="36" t="str">
        <f t="shared" si="12"/>
        <v/>
      </c>
      <c r="H116" s="37" t="str">
        <f t="shared" si="14"/>
        <v/>
      </c>
      <c r="I116" s="36" t="str">
        <f t="shared" si="15"/>
        <v/>
      </c>
      <c r="J116" s="66"/>
      <c r="L116" s="60"/>
      <c r="M116" s="38">
        <v>79</v>
      </c>
      <c r="N116" s="36" t="str">
        <f t="shared" si="16"/>
        <v/>
      </c>
      <c r="O116" s="37" t="str">
        <f t="shared" si="17"/>
        <v/>
      </c>
      <c r="P116" s="36" t="str">
        <f t="shared" si="10"/>
        <v/>
      </c>
      <c r="Q116" s="66"/>
    </row>
    <row r="117" spans="2:17" s="6" customFormat="1" ht="14" x14ac:dyDescent="0.2">
      <c r="B117" s="60"/>
      <c r="C117" s="75">
        <v>7</v>
      </c>
      <c r="D117" s="35">
        <v>80</v>
      </c>
      <c r="E117" s="36" t="str">
        <f t="shared" si="13"/>
        <v/>
      </c>
      <c r="F117" s="37" t="str">
        <f t="shared" si="11"/>
        <v/>
      </c>
      <c r="G117" s="36" t="str">
        <f t="shared" si="12"/>
        <v/>
      </c>
      <c r="H117" s="37" t="str">
        <f t="shared" si="14"/>
        <v/>
      </c>
      <c r="I117" s="36" t="str">
        <f t="shared" si="15"/>
        <v/>
      </c>
      <c r="J117" s="66"/>
      <c r="L117" s="60"/>
      <c r="M117" s="38">
        <v>80</v>
      </c>
      <c r="N117" s="36" t="str">
        <f t="shared" si="16"/>
        <v/>
      </c>
      <c r="O117" s="37" t="str">
        <f t="shared" si="17"/>
        <v/>
      </c>
      <c r="P117" s="36" t="str">
        <f t="shared" ref="P117:P157" si="18">IFERROR(N117-O117,"")</f>
        <v/>
      </c>
      <c r="Q117" s="66"/>
    </row>
    <row r="118" spans="2:17" s="6" customFormat="1" ht="14" x14ac:dyDescent="0.2">
      <c r="B118" s="60"/>
      <c r="C118" s="75">
        <v>7</v>
      </c>
      <c r="D118" s="35">
        <v>81</v>
      </c>
      <c r="E118" s="36" t="str">
        <f t="shared" si="13"/>
        <v/>
      </c>
      <c r="F118" s="37" t="str">
        <f t="shared" si="11"/>
        <v/>
      </c>
      <c r="G118" s="36" t="str">
        <f t="shared" si="12"/>
        <v/>
      </c>
      <c r="H118" s="37" t="str">
        <f t="shared" si="14"/>
        <v/>
      </c>
      <c r="I118" s="36" t="str">
        <f t="shared" si="15"/>
        <v/>
      </c>
      <c r="J118" s="66"/>
      <c r="L118" s="60"/>
      <c r="M118" s="38">
        <v>81</v>
      </c>
      <c r="N118" s="36" t="str">
        <f t="shared" si="16"/>
        <v/>
      </c>
      <c r="O118" s="37" t="str">
        <f t="shared" si="17"/>
        <v/>
      </c>
      <c r="P118" s="36" t="str">
        <f t="shared" si="18"/>
        <v/>
      </c>
      <c r="Q118" s="66"/>
    </row>
    <row r="119" spans="2:17" s="6" customFormat="1" ht="14" x14ac:dyDescent="0.2">
      <c r="B119" s="60"/>
      <c r="C119" s="75">
        <v>7</v>
      </c>
      <c r="D119" s="35">
        <v>82</v>
      </c>
      <c r="E119" s="36" t="str">
        <f t="shared" si="13"/>
        <v/>
      </c>
      <c r="F119" s="37" t="str">
        <f t="shared" si="11"/>
        <v/>
      </c>
      <c r="G119" s="36" t="str">
        <f t="shared" si="12"/>
        <v/>
      </c>
      <c r="H119" s="37" t="str">
        <f t="shared" si="14"/>
        <v/>
      </c>
      <c r="I119" s="36" t="str">
        <f t="shared" si="15"/>
        <v/>
      </c>
      <c r="J119" s="66"/>
      <c r="L119" s="60"/>
      <c r="M119" s="38">
        <v>82</v>
      </c>
      <c r="N119" s="36" t="str">
        <f t="shared" si="16"/>
        <v/>
      </c>
      <c r="O119" s="37" t="str">
        <f t="shared" si="17"/>
        <v/>
      </c>
      <c r="P119" s="36" t="str">
        <f t="shared" si="18"/>
        <v/>
      </c>
      <c r="Q119" s="66"/>
    </row>
    <row r="120" spans="2:17" s="6" customFormat="1" ht="14" x14ac:dyDescent="0.2">
      <c r="B120" s="60"/>
      <c r="C120" s="75">
        <v>7</v>
      </c>
      <c r="D120" s="35">
        <v>83</v>
      </c>
      <c r="E120" s="36" t="str">
        <f t="shared" si="13"/>
        <v/>
      </c>
      <c r="F120" s="37" t="str">
        <f t="shared" si="11"/>
        <v/>
      </c>
      <c r="G120" s="36" t="str">
        <f t="shared" si="12"/>
        <v/>
      </c>
      <c r="H120" s="37" t="str">
        <f t="shared" si="14"/>
        <v/>
      </c>
      <c r="I120" s="36" t="str">
        <f t="shared" si="15"/>
        <v/>
      </c>
      <c r="J120" s="66"/>
      <c r="L120" s="60"/>
      <c r="M120" s="38">
        <v>83</v>
      </c>
      <c r="N120" s="36" t="str">
        <f t="shared" si="16"/>
        <v/>
      </c>
      <c r="O120" s="37" t="str">
        <f t="shared" si="17"/>
        <v/>
      </c>
      <c r="P120" s="36" t="str">
        <f t="shared" si="18"/>
        <v/>
      </c>
      <c r="Q120" s="66"/>
    </row>
    <row r="121" spans="2:17" s="6" customFormat="1" ht="14" x14ac:dyDescent="0.2">
      <c r="B121" s="60"/>
      <c r="C121" s="76">
        <v>7</v>
      </c>
      <c r="D121" s="39">
        <v>84</v>
      </c>
      <c r="E121" s="40" t="str">
        <f t="shared" si="13"/>
        <v/>
      </c>
      <c r="F121" s="40" t="str">
        <f t="shared" si="11"/>
        <v/>
      </c>
      <c r="G121" s="40" t="str">
        <f t="shared" si="12"/>
        <v/>
      </c>
      <c r="H121" s="40" t="str">
        <f t="shared" si="14"/>
        <v/>
      </c>
      <c r="I121" s="40" t="str">
        <f t="shared" si="15"/>
        <v/>
      </c>
      <c r="J121" s="66"/>
      <c r="L121" s="60"/>
      <c r="M121" s="38">
        <v>84</v>
      </c>
      <c r="N121" s="36" t="str">
        <f t="shared" si="16"/>
        <v/>
      </c>
      <c r="O121" s="37" t="str">
        <f t="shared" si="17"/>
        <v/>
      </c>
      <c r="P121" s="36" t="str">
        <f t="shared" si="18"/>
        <v/>
      </c>
      <c r="Q121" s="66"/>
    </row>
    <row r="122" spans="2:17" s="6" customFormat="1" ht="14" x14ac:dyDescent="0.2">
      <c r="B122" s="60"/>
      <c r="C122" s="75">
        <v>8</v>
      </c>
      <c r="D122" s="35">
        <v>85</v>
      </c>
      <c r="E122" s="36" t="str">
        <f t="shared" si="13"/>
        <v/>
      </c>
      <c r="F122" s="37" t="str">
        <f t="shared" si="11"/>
        <v/>
      </c>
      <c r="G122" s="36" t="str">
        <f t="shared" si="12"/>
        <v/>
      </c>
      <c r="H122" s="37" t="str">
        <f t="shared" si="14"/>
        <v/>
      </c>
      <c r="I122" s="36" t="str">
        <f t="shared" si="15"/>
        <v/>
      </c>
      <c r="J122" s="66"/>
      <c r="L122" s="60"/>
      <c r="M122" s="38">
        <v>85</v>
      </c>
      <c r="N122" s="36" t="str">
        <f t="shared" si="16"/>
        <v/>
      </c>
      <c r="O122" s="37" t="str">
        <f t="shared" si="17"/>
        <v/>
      </c>
      <c r="P122" s="36" t="str">
        <f t="shared" si="18"/>
        <v/>
      </c>
      <c r="Q122" s="66"/>
    </row>
    <row r="123" spans="2:17" s="6" customFormat="1" ht="14" x14ac:dyDescent="0.2">
      <c r="B123" s="60"/>
      <c r="C123" s="75">
        <v>8</v>
      </c>
      <c r="D123" s="35">
        <v>86</v>
      </c>
      <c r="E123" s="36" t="str">
        <f t="shared" si="13"/>
        <v/>
      </c>
      <c r="F123" s="37" t="str">
        <f t="shared" si="11"/>
        <v/>
      </c>
      <c r="G123" s="36" t="str">
        <f t="shared" si="12"/>
        <v/>
      </c>
      <c r="H123" s="37" t="str">
        <f t="shared" si="14"/>
        <v/>
      </c>
      <c r="I123" s="36" t="str">
        <f t="shared" si="15"/>
        <v/>
      </c>
      <c r="J123" s="66"/>
      <c r="L123" s="60"/>
      <c r="M123" s="38">
        <v>86</v>
      </c>
      <c r="N123" s="36" t="str">
        <f t="shared" si="16"/>
        <v/>
      </c>
      <c r="O123" s="37" t="str">
        <f t="shared" si="17"/>
        <v/>
      </c>
      <c r="P123" s="36" t="str">
        <f t="shared" si="18"/>
        <v/>
      </c>
      <c r="Q123" s="66"/>
    </row>
    <row r="124" spans="2:17" s="6" customFormat="1" ht="14" x14ac:dyDescent="0.2">
      <c r="B124" s="60"/>
      <c r="C124" s="75">
        <v>8</v>
      </c>
      <c r="D124" s="35">
        <v>87</v>
      </c>
      <c r="E124" s="36" t="str">
        <f t="shared" si="13"/>
        <v/>
      </c>
      <c r="F124" s="37" t="str">
        <f t="shared" si="11"/>
        <v/>
      </c>
      <c r="G124" s="36" t="str">
        <f t="shared" si="12"/>
        <v/>
      </c>
      <c r="H124" s="37" t="str">
        <f t="shared" si="14"/>
        <v/>
      </c>
      <c r="I124" s="36" t="str">
        <f t="shared" si="15"/>
        <v/>
      </c>
      <c r="J124" s="66"/>
      <c r="L124" s="60"/>
      <c r="M124" s="38">
        <v>87</v>
      </c>
      <c r="N124" s="36" t="str">
        <f t="shared" si="16"/>
        <v/>
      </c>
      <c r="O124" s="37" t="str">
        <f t="shared" si="17"/>
        <v/>
      </c>
      <c r="P124" s="36" t="str">
        <f t="shared" si="18"/>
        <v/>
      </c>
      <c r="Q124" s="66"/>
    </row>
    <row r="125" spans="2:17" s="6" customFormat="1" ht="14" x14ac:dyDescent="0.2">
      <c r="B125" s="60"/>
      <c r="C125" s="75">
        <v>8</v>
      </c>
      <c r="D125" s="35">
        <v>88</v>
      </c>
      <c r="E125" s="36" t="str">
        <f t="shared" si="13"/>
        <v/>
      </c>
      <c r="F125" s="37" t="str">
        <f t="shared" si="11"/>
        <v/>
      </c>
      <c r="G125" s="36" t="str">
        <f t="shared" si="12"/>
        <v/>
      </c>
      <c r="H125" s="37" t="str">
        <f t="shared" si="14"/>
        <v/>
      </c>
      <c r="I125" s="36" t="str">
        <f t="shared" si="15"/>
        <v/>
      </c>
      <c r="J125" s="66"/>
      <c r="L125" s="60"/>
      <c r="M125" s="38">
        <v>88</v>
      </c>
      <c r="N125" s="36" t="str">
        <f t="shared" si="16"/>
        <v/>
      </c>
      <c r="O125" s="37" t="str">
        <f t="shared" si="17"/>
        <v/>
      </c>
      <c r="P125" s="36" t="str">
        <f t="shared" si="18"/>
        <v/>
      </c>
      <c r="Q125" s="66"/>
    </row>
    <row r="126" spans="2:17" s="6" customFormat="1" ht="14" x14ac:dyDescent="0.2">
      <c r="B126" s="60"/>
      <c r="C126" s="75">
        <v>8</v>
      </c>
      <c r="D126" s="35">
        <v>89</v>
      </c>
      <c r="E126" s="36" t="str">
        <f t="shared" si="13"/>
        <v/>
      </c>
      <c r="F126" s="37" t="str">
        <f t="shared" si="11"/>
        <v/>
      </c>
      <c r="G126" s="36" t="str">
        <f t="shared" si="12"/>
        <v/>
      </c>
      <c r="H126" s="37" t="str">
        <f t="shared" si="14"/>
        <v/>
      </c>
      <c r="I126" s="36" t="str">
        <f t="shared" si="15"/>
        <v/>
      </c>
      <c r="J126" s="66"/>
      <c r="L126" s="60"/>
      <c r="M126" s="38">
        <v>89</v>
      </c>
      <c r="N126" s="36" t="str">
        <f t="shared" si="16"/>
        <v/>
      </c>
      <c r="O126" s="37" t="str">
        <f t="shared" si="17"/>
        <v/>
      </c>
      <c r="P126" s="36" t="str">
        <f t="shared" si="18"/>
        <v/>
      </c>
      <c r="Q126" s="66"/>
    </row>
    <row r="127" spans="2:17" s="6" customFormat="1" ht="14" x14ac:dyDescent="0.2">
      <c r="B127" s="60"/>
      <c r="C127" s="75">
        <v>8</v>
      </c>
      <c r="D127" s="35">
        <v>90</v>
      </c>
      <c r="E127" s="36" t="str">
        <f t="shared" si="13"/>
        <v/>
      </c>
      <c r="F127" s="37" t="str">
        <f t="shared" si="11"/>
        <v/>
      </c>
      <c r="G127" s="36" t="str">
        <f t="shared" si="12"/>
        <v/>
      </c>
      <c r="H127" s="37" t="str">
        <f t="shared" si="14"/>
        <v/>
      </c>
      <c r="I127" s="36" t="str">
        <f t="shared" si="15"/>
        <v/>
      </c>
      <c r="J127" s="66"/>
      <c r="L127" s="60"/>
      <c r="M127" s="38">
        <v>90</v>
      </c>
      <c r="N127" s="36" t="str">
        <f t="shared" si="16"/>
        <v/>
      </c>
      <c r="O127" s="37" t="str">
        <f t="shared" si="17"/>
        <v/>
      </c>
      <c r="P127" s="36" t="str">
        <f t="shared" si="18"/>
        <v/>
      </c>
      <c r="Q127" s="66"/>
    </row>
    <row r="128" spans="2:17" s="6" customFormat="1" ht="14" x14ac:dyDescent="0.2">
      <c r="B128" s="60"/>
      <c r="C128" s="75">
        <v>8</v>
      </c>
      <c r="D128" s="35">
        <v>91</v>
      </c>
      <c r="E128" s="36" t="str">
        <f t="shared" si="13"/>
        <v/>
      </c>
      <c r="F128" s="37" t="str">
        <f t="shared" si="11"/>
        <v/>
      </c>
      <c r="G128" s="36" t="str">
        <f t="shared" si="12"/>
        <v/>
      </c>
      <c r="H128" s="37" t="str">
        <f t="shared" si="14"/>
        <v/>
      </c>
      <c r="I128" s="36" t="str">
        <f t="shared" si="15"/>
        <v/>
      </c>
      <c r="J128" s="66"/>
      <c r="L128" s="60"/>
      <c r="M128" s="38">
        <v>91</v>
      </c>
      <c r="N128" s="36" t="str">
        <f t="shared" si="16"/>
        <v/>
      </c>
      <c r="O128" s="37" t="str">
        <f t="shared" si="17"/>
        <v/>
      </c>
      <c r="P128" s="36" t="str">
        <f t="shared" si="18"/>
        <v/>
      </c>
      <c r="Q128" s="66"/>
    </row>
    <row r="129" spans="2:17" s="6" customFormat="1" ht="14" x14ac:dyDescent="0.2">
      <c r="B129" s="60"/>
      <c r="C129" s="75">
        <v>8</v>
      </c>
      <c r="D129" s="35">
        <v>92</v>
      </c>
      <c r="E129" s="36" t="str">
        <f t="shared" si="13"/>
        <v/>
      </c>
      <c r="F129" s="37" t="str">
        <f t="shared" si="11"/>
        <v/>
      </c>
      <c r="G129" s="36" t="str">
        <f t="shared" si="12"/>
        <v/>
      </c>
      <c r="H129" s="37" t="str">
        <f t="shared" si="14"/>
        <v/>
      </c>
      <c r="I129" s="36" t="str">
        <f t="shared" si="15"/>
        <v/>
      </c>
      <c r="J129" s="66"/>
      <c r="L129" s="60"/>
      <c r="M129" s="38">
        <v>92</v>
      </c>
      <c r="N129" s="36" t="str">
        <f t="shared" si="16"/>
        <v/>
      </c>
      <c r="O129" s="37" t="str">
        <f t="shared" si="17"/>
        <v/>
      </c>
      <c r="P129" s="36" t="str">
        <f t="shared" si="18"/>
        <v/>
      </c>
      <c r="Q129" s="66"/>
    </row>
    <row r="130" spans="2:17" s="6" customFormat="1" ht="14" x14ac:dyDescent="0.2">
      <c r="B130" s="60"/>
      <c r="C130" s="75">
        <v>8</v>
      </c>
      <c r="D130" s="35">
        <v>93</v>
      </c>
      <c r="E130" s="36" t="str">
        <f t="shared" si="13"/>
        <v/>
      </c>
      <c r="F130" s="37" t="str">
        <f t="shared" si="11"/>
        <v/>
      </c>
      <c r="G130" s="36" t="str">
        <f t="shared" si="12"/>
        <v/>
      </c>
      <c r="H130" s="37" t="str">
        <f t="shared" si="14"/>
        <v/>
      </c>
      <c r="I130" s="36" t="str">
        <f t="shared" si="15"/>
        <v/>
      </c>
      <c r="J130" s="66"/>
      <c r="L130" s="60"/>
      <c r="M130" s="38">
        <v>93</v>
      </c>
      <c r="N130" s="36" t="str">
        <f t="shared" si="16"/>
        <v/>
      </c>
      <c r="O130" s="37" t="str">
        <f t="shared" si="17"/>
        <v/>
      </c>
      <c r="P130" s="36" t="str">
        <f t="shared" si="18"/>
        <v/>
      </c>
      <c r="Q130" s="66"/>
    </row>
    <row r="131" spans="2:17" s="6" customFormat="1" ht="14" x14ac:dyDescent="0.2">
      <c r="B131" s="60"/>
      <c r="C131" s="75">
        <v>8</v>
      </c>
      <c r="D131" s="35">
        <v>94</v>
      </c>
      <c r="E131" s="36" t="str">
        <f t="shared" si="13"/>
        <v/>
      </c>
      <c r="F131" s="37" t="str">
        <f t="shared" si="11"/>
        <v/>
      </c>
      <c r="G131" s="36" t="str">
        <f t="shared" si="12"/>
        <v/>
      </c>
      <c r="H131" s="37" t="str">
        <f t="shared" si="14"/>
        <v/>
      </c>
      <c r="I131" s="36" t="str">
        <f t="shared" si="15"/>
        <v/>
      </c>
      <c r="J131" s="66"/>
      <c r="L131" s="60"/>
      <c r="M131" s="38">
        <v>94</v>
      </c>
      <c r="N131" s="36" t="str">
        <f t="shared" si="16"/>
        <v/>
      </c>
      <c r="O131" s="37" t="str">
        <f t="shared" si="17"/>
        <v/>
      </c>
      <c r="P131" s="36" t="str">
        <f t="shared" si="18"/>
        <v/>
      </c>
      <c r="Q131" s="66"/>
    </row>
    <row r="132" spans="2:17" s="6" customFormat="1" ht="14" x14ac:dyDescent="0.2">
      <c r="B132" s="60"/>
      <c r="C132" s="75">
        <v>8</v>
      </c>
      <c r="D132" s="35">
        <v>95</v>
      </c>
      <c r="E132" s="36" t="str">
        <f t="shared" si="13"/>
        <v/>
      </c>
      <c r="F132" s="37" t="str">
        <f t="shared" si="11"/>
        <v/>
      </c>
      <c r="G132" s="36" t="str">
        <f t="shared" si="12"/>
        <v/>
      </c>
      <c r="H132" s="37" t="str">
        <f t="shared" si="14"/>
        <v/>
      </c>
      <c r="I132" s="36" t="str">
        <f t="shared" si="15"/>
        <v/>
      </c>
      <c r="J132" s="66"/>
      <c r="L132" s="60"/>
      <c r="M132" s="38">
        <v>95</v>
      </c>
      <c r="N132" s="36" t="str">
        <f t="shared" si="16"/>
        <v/>
      </c>
      <c r="O132" s="37" t="str">
        <f t="shared" si="17"/>
        <v/>
      </c>
      <c r="P132" s="36" t="str">
        <f t="shared" si="18"/>
        <v/>
      </c>
      <c r="Q132" s="66"/>
    </row>
    <row r="133" spans="2:17" s="6" customFormat="1" ht="14" x14ac:dyDescent="0.2">
      <c r="B133" s="60"/>
      <c r="C133" s="76">
        <v>8</v>
      </c>
      <c r="D133" s="39">
        <v>96</v>
      </c>
      <c r="E133" s="40" t="str">
        <f t="shared" si="13"/>
        <v/>
      </c>
      <c r="F133" s="40" t="str">
        <f t="shared" si="11"/>
        <v/>
      </c>
      <c r="G133" s="40" t="str">
        <f t="shared" si="12"/>
        <v/>
      </c>
      <c r="H133" s="40" t="str">
        <f t="shared" si="14"/>
        <v/>
      </c>
      <c r="I133" s="40" t="str">
        <f t="shared" si="15"/>
        <v/>
      </c>
      <c r="J133" s="66"/>
      <c r="L133" s="60"/>
      <c r="M133" s="38">
        <v>96</v>
      </c>
      <c r="N133" s="36" t="str">
        <f t="shared" si="16"/>
        <v/>
      </c>
      <c r="O133" s="37" t="str">
        <f t="shared" si="17"/>
        <v/>
      </c>
      <c r="P133" s="36" t="str">
        <f t="shared" si="18"/>
        <v/>
      </c>
      <c r="Q133" s="66"/>
    </row>
    <row r="134" spans="2:17" s="6" customFormat="1" ht="14" x14ac:dyDescent="0.2">
      <c r="B134" s="60"/>
      <c r="C134" s="75">
        <v>9</v>
      </c>
      <c r="D134" s="35">
        <v>97</v>
      </c>
      <c r="E134" s="36" t="str">
        <f t="shared" si="13"/>
        <v/>
      </c>
      <c r="F134" s="37" t="str">
        <f t="shared" si="11"/>
        <v/>
      </c>
      <c r="G134" s="36" t="str">
        <f t="shared" si="12"/>
        <v/>
      </c>
      <c r="H134" s="37" t="str">
        <f t="shared" si="14"/>
        <v/>
      </c>
      <c r="I134" s="36" t="str">
        <f t="shared" si="15"/>
        <v/>
      </c>
      <c r="J134" s="66"/>
      <c r="L134" s="60"/>
      <c r="M134" s="38">
        <v>97</v>
      </c>
      <c r="N134" s="36" t="str">
        <f t="shared" si="16"/>
        <v/>
      </c>
      <c r="O134" s="37" t="str">
        <f t="shared" si="17"/>
        <v/>
      </c>
      <c r="P134" s="36" t="str">
        <f t="shared" si="18"/>
        <v/>
      </c>
      <c r="Q134" s="66"/>
    </row>
    <row r="135" spans="2:17" s="6" customFormat="1" ht="14" x14ac:dyDescent="0.2">
      <c r="B135" s="60"/>
      <c r="C135" s="75">
        <v>9</v>
      </c>
      <c r="D135" s="35">
        <v>98</v>
      </c>
      <c r="E135" s="36" t="str">
        <f t="shared" si="13"/>
        <v/>
      </c>
      <c r="F135" s="37" t="str">
        <f t="shared" si="11"/>
        <v/>
      </c>
      <c r="G135" s="36" t="str">
        <f t="shared" si="12"/>
        <v/>
      </c>
      <c r="H135" s="37" t="str">
        <f t="shared" si="14"/>
        <v/>
      </c>
      <c r="I135" s="36" t="str">
        <f t="shared" si="15"/>
        <v/>
      </c>
      <c r="J135" s="66"/>
      <c r="L135" s="60"/>
      <c r="M135" s="38">
        <v>98</v>
      </c>
      <c r="N135" s="36" t="str">
        <f t="shared" si="16"/>
        <v/>
      </c>
      <c r="O135" s="37" t="str">
        <f t="shared" si="17"/>
        <v/>
      </c>
      <c r="P135" s="36" t="str">
        <f t="shared" si="18"/>
        <v/>
      </c>
      <c r="Q135" s="66"/>
    </row>
    <row r="136" spans="2:17" s="6" customFormat="1" ht="14" x14ac:dyDescent="0.2">
      <c r="B136" s="60"/>
      <c r="C136" s="75">
        <v>9</v>
      </c>
      <c r="D136" s="35">
        <v>99</v>
      </c>
      <c r="E136" s="36" t="str">
        <f t="shared" si="13"/>
        <v/>
      </c>
      <c r="F136" s="37" t="str">
        <f t="shared" si="11"/>
        <v/>
      </c>
      <c r="G136" s="36" t="str">
        <f t="shared" si="12"/>
        <v/>
      </c>
      <c r="H136" s="37" t="str">
        <f t="shared" si="14"/>
        <v/>
      </c>
      <c r="I136" s="36" t="str">
        <f t="shared" si="15"/>
        <v/>
      </c>
      <c r="J136" s="66"/>
      <c r="L136" s="60"/>
      <c r="M136" s="38">
        <v>99</v>
      </c>
      <c r="N136" s="36" t="str">
        <f t="shared" si="16"/>
        <v/>
      </c>
      <c r="O136" s="37" t="str">
        <f t="shared" si="17"/>
        <v/>
      </c>
      <c r="P136" s="36" t="str">
        <f t="shared" si="18"/>
        <v/>
      </c>
      <c r="Q136" s="66"/>
    </row>
    <row r="137" spans="2:17" s="6" customFormat="1" ht="14" x14ac:dyDescent="0.2">
      <c r="B137" s="60"/>
      <c r="C137" s="75">
        <v>9</v>
      </c>
      <c r="D137" s="35">
        <v>100</v>
      </c>
      <c r="E137" s="36" t="str">
        <f t="shared" si="13"/>
        <v/>
      </c>
      <c r="F137" s="37" t="str">
        <f t="shared" si="11"/>
        <v/>
      </c>
      <c r="G137" s="36" t="str">
        <f t="shared" si="12"/>
        <v/>
      </c>
      <c r="H137" s="37" t="str">
        <f t="shared" si="14"/>
        <v/>
      </c>
      <c r="I137" s="36" t="str">
        <f t="shared" si="15"/>
        <v/>
      </c>
      <c r="J137" s="66"/>
      <c r="L137" s="60"/>
      <c r="M137" s="38">
        <v>100</v>
      </c>
      <c r="N137" s="36" t="str">
        <f t="shared" si="16"/>
        <v/>
      </c>
      <c r="O137" s="37" t="str">
        <f t="shared" si="17"/>
        <v/>
      </c>
      <c r="P137" s="36" t="str">
        <f t="shared" si="18"/>
        <v/>
      </c>
      <c r="Q137" s="66"/>
    </row>
    <row r="138" spans="2:17" s="6" customFormat="1" ht="14" x14ac:dyDescent="0.2">
      <c r="B138" s="60"/>
      <c r="C138" s="75">
        <v>9</v>
      </c>
      <c r="D138" s="35">
        <v>101</v>
      </c>
      <c r="E138" s="36" t="str">
        <f t="shared" si="13"/>
        <v/>
      </c>
      <c r="F138" s="37" t="str">
        <f t="shared" si="11"/>
        <v/>
      </c>
      <c r="G138" s="36" t="str">
        <f t="shared" si="12"/>
        <v/>
      </c>
      <c r="H138" s="37" t="str">
        <f t="shared" si="14"/>
        <v/>
      </c>
      <c r="I138" s="36" t="str">
        <f t="shared" si="15"/>
        <v/>
      </c>
      <c r="J138" s="66"/>
      <c r="L138" s="60"/>
      <c r="M138" s="38">
        <v>101</v>
      </c>
      <c r="N138" s="36" t="str">
        <f t="shared" si="16"/>
        <v/>
      </c>
      <c r="O138" s="37" t="str">
        <f t="shared" si="17"/>
        <v/>
      </c>
      <c r="P138" s="36" t="str">
        <f t="shared" si="18"/>
        <v/>
      </c>
      <c r="Q138" s="66"/>
    </row>
    <row r="139" spans="2:17" s="6" customFormat="1" ht="14" x14ac:dyDescent="0.2">
      <c r="B139" s="60"/>
      <c r="C139" s="75">
        <v>9</v>
      </c>
      <c r="D139" s="35">
        <v>102</v>
      </c>
      <c r="E139" s="36" t="str">
        <f t="shared" si="13"/>
        <v/>
      </c>
      <c r="F139" s="37" t="str">
        <f t="shared" si="11"/>
        <v/>
      </c>
      <c r="G139" s="36" t="str">
        <f t="shared" si="12"/>
        <v/>
      </c>
      <c r="H139" s="37" t="str">
        <f t="shared" si="14"/>
        <v/>
      </c>
      <c r="I139" s="36" t="str">
        <f t="shared" si="15"/>
        <v/>
      </c>
      <c r="J139" s="66"/>
      <c r="L139" s="60"/>
      <c r="M139" s="38">
        <v>102</v>
      </c>
      <c r="N139" s="36" t="str">
        <f t="shared" si="16"/>
        <v/>
      </c>
      <c r="O139" s="37" t="str">
        <f t="shared" si="17"/>
        <v/>
      </c>
      <c r="P139" s="36" t="str">
        <f t="shared" si="18"/>
        <v/>
      </c>
      <c r="Q139" s="66"/>
    </row>
    <row r="140" spans="2:17" s="6" customFormat="1" ht="14" x14ac:dyDescent="0.2">
      <c r="B140" s="60"/>
      <c r="C140" s="75">
        <v>9</v>
      </c>
      <c r="D140" s="35">
        <v>103</v>
      </c>
      <c r="E140" s="36" t="str">
        <f t="shared" si="13"/>
        <v/>
      </c>
      <c r="F140" s="37" t="str">
        <f t="shared" si="11"/>
        <v/>
      </c>
      <c r="G140" s="36" t="str">
        <f t="shared" si="12"/>
        <v/>
      </c>
      <c r="H140" s="37" t="str">
        <f t="shared" si="14"/>
        <v/>
      </c>
      <c r="I140" s="36" t="str">
        <f t="shared" si="15"/>
        <v/>
      </c>
      <c r="J140" s="66"/>
      <c r="L140" s="60"/>
      <c r="M140" s="38">
        <v>103</v>
      </c>
      <c r="N140" s="36" t="str">
        <f t="shared" si="16"/>
        <v/>
      </c>
      <c r="O140" s="37" t="str">
        <f t="shared" si="17"/>
        <v/>
      </c>
      <c r="P140" s="36" t="str">
        <f t="shared" si="18"/>
        <v/>
      </c>
      <c r="Q140" s="66"/>
    </row>
    <row r="141" spans="2:17" s="6" customFormat="1" ht="14" x14ac:dyDescent="0.2">
      <c r="B141" s="60"/>
      <c r="C141" s="75">
        <v>9</v>
      </c>
      <c r="D141" s="35">
        <v>104</v>
      </c>
      <c r="E141" s="36" t="str">
        <f t="shared" si="13"/>
        <v/>
      </c>
      <c r="F141" s="37" t="str">
        <f t="shared" si="11"/>
        <v/>
      </c>
      <c r="G141" s="36" t="str">
        <f t="shared" si="12"/>
        <v/>
      </c>
      <c r="H141" s="37" t="str">
        <f t="shared" si="14"/>
        <v/>
      </c>
      <c r="I141" s="36" t="str">
        <f t="shared" si="15"/>
        <v/>
      </c>
      <c r="J141" s="66"/>
      <c r="L141" s="60"/>
      <c r="M141" s="38">
        <v>104</v>
      </c>
      <c r="N141" s="36" t="str">
        <f t="shared" si="16"/>
        <v/>
      </c>
      <c r="O141" s="37" t="str">
        <f t="shared" si="17"/>
        <v/>
      </c>
      <c r="P141" s="36" t="str">
        <f t="shared" si="18"/>
        <v/>
      </c>
      <c r="Q141" s="66"/>
    </row>
    <row r="142" spans="2:17" s="6" customFormat="1" ht="14" x14ac:dyDescent="0.2">
      <c r="B142" s="60"/>
      <c r="C142" s="75">
        <v>9</v>
      </c>
      <c r="D142" s="35">
        <v>105</v>
      </c>
      <c r="E142" s="36" t="str">
        <f t="shared" si="13"/>
        <v/>
      </c>
      <c r="F142" s="37" t="str">
        <f t="shared" si="11"/>
        <v/>
      </c>
      <c r="G142" s="36" t="str">
        <f t="shared" si="12"/>
        <v/>
      </c>
      <c r="H142" s="37" t="str">
        <f t="shared" si="14"/>
        <v/>
      </c>
      <c r="I142" s="36" t="str">
        <f t="shared" si="15"/>
        <v/>
      </c>
      <c r="J142" s="66"/>
      <c r="L142" s="60"/>
      <c r="M142" s="38">
        <v>105</v>
      </c>
      <c r="N142" s="36" t="str">
        <f t="shared" si="16"/>
        <v/>
      </c>
      <c r="O142" s="37" t="str">
        <f t="shared" si="17"/>
        <v/>
      </c>
      <c r="P142" s="36" t="str">
        <f t="shared" si="18"/>
        <v/>
      </c>
      <c r="Q142" s="66"/>
    </row>
    <row r="143" spans="2:17" s="6" customFormat="1" ht="14" x14ac:dyDescent="0.2">
      <c r="B143" s="60"/>
      <c r="C143" s="75">
        <v>9</v>
      </c>
      <c r="D143" s="35">
        <v>106</v>
      </c>
      <c r="E143" s="36" t="str">
        <f t="shared" si="13"/>
        <v/>
      </c>
      <c r="F143" s="37" t="str">
        <f t="shared" si="11"/>
        <v/>
      </c>
      <c r="G143" s="36" t="str">
        <f t="shared" si="12"/>
        <v/>
      </c>
      <c r="H143" s="37" t="str">
        <f t="shared" si="14"/>
        <v/>
      </c>
      <c r="I143" s="36" t="str">
        <f t="shared" si="15"/>
        <v/>
      </c>
      <c r="J143" s="66"/>
      <c r="L143" s="60"/>
      <c r="M143" s="38">
        <v>106</v>
      </c>
      <c r="N143" s="36" t="str">
        <f t="shared" si="16"/>
        <v/>
      </c>
      <c r="O143" s="37" t="str">
        <f t="shared" si="17"/>
        <v/>
      </c>
      <c r="P143" s="36" t="str">
        <f t="shared" si="18"/>
        <v/>
      </c>
      <c r="Q143" s="66"/>
    </row>
    <row r="144" spans="2:17" s="6" customFormat="1" ht="14" x14ac:dyDescent="0.2">
      <c r="B144" s="60"/>
      <c r="C144" s="75">
        <v>9</v>
      </c>
      <c r="D144" s="35">
        <v>107</v>
      </c>
      <c r="E144" s="36" t="str">
        <f t="shared" si="13"/>
        <v/>
      </c>
      <c r="F144" s="37" t="str">
        <f t="shared" si="11"/>
        <v/>
      </c>
      <c r="G144" s="36" t="str">
        <f t="shared" si="12"/>
        <v/>
      </c>
      <c r="H144" s="37" t="str">
        <f t="shared" si="14"/>
        <v/>
      </c>
      <c r="I144" s="36" t="str">
        <f t="shared" si="15"/>
        <v/>
      </c>
      <c r="J144" s="66"/>
      <c r="L144" s="60"/>
      <c r="M144" s="38">
        <v>107</v>
      </c>
      <c r="N144" s="36" t="str">
        <f t="shared" si="16"/>
        <v/>
      </c>
      <c r="O144" s="37" t="str">
        <f t="shared" si="17"/>
        <v/>
      </c>
      <c r="P144" s="36" t="str">
        <f t="shared" si="18"/>
        <v/>
      </c>
      <c r="Q144" s="66"/>
    </row>
    <row r="145" spans="2:17" s="6" customFormat="1" ht="14" x14ac:dyDescent="0.2">
      <c r="B145" s="60"/>
      <c r="C145" s="76">
        <v>9</v>
      </c>
      <c r="D145" s="39">
        <v>108</v>
      </c>
      <c r="E145" s="40" t="str">
        <f t="shared" si="13"/>
        <v/>
      </c>
      <c r="F145" s="40" t="str">
        <f t="shared" si="11"/>
        <v/>
      </c>
      <c r="G145" s="40" t="str">
        <f t="shared" si="12"/>
        <v/>
      </c>
      <c r="H145" s="40" t="str">
        <f t="shared" si="14"/>
        <v/>
      </c>
      <c r="I145" s="40" t="str">
        <f t="shared" si="15"/>
        <v/>
      </c>
      <c r="J145" s="66"/>
      <c r="L145" s="60"/>
      <c r="M145" s="38">
        <v>108</v>
      </c>
      <c r="N145" s="36" t="str">
        <f t="shared" si="16"/>
        <v/>
      </c>
      <c r="O145" s="37" t="str">
        <f t="shared" si="17"/>
        <v/>
      </c>
      <c r="P145" s="36" t="str">
        <f t="shared" si="18"/>
        <v/>
      </c>
      <c r="Q145" s="66"/>
    </row>
    <row r="146" spans="2:17" s="6" customFormat="1" ht="14" x14ac:dyDescent="0.2">
      <c r="B146" s="60"/>
      <c r="C146" s="75">
        <v>10</v>
      </c>
      <c r="D146" s="35">
        <v>109</v>
      </c>
      <c r="E146" s="36" t="str">
        <f t="shared" si="13"/>
        <v/>
      </c>
      <c r="F146" s="37" t="str">
        <f t="shared" si="11"/>
        <v/>
      </c>
      <c r="G146" s="36" t="str">
        <f t="shared" si="12"/>
        <v/>
      </c>
      <c r="H146" s="37" t="str">
        <f t="shared" si="14"/>
        <v/>
      </c>
      <c r="I146" s="36" t="str">
        <f t="shared" si="15"/>
        <v/>
      </c>
      <c r="J146" s="66"/>
      <c r="L146" s="60"/>
      <c r="M146" s="38">
        <v>109</v>
      </c>
      <c r="N146" s="36" t="str">
        <f t="shared" si="16"/>
        <v/>
      </c>
      <c r="O146" s="37" t="str">
        <f t="shared" si="17"/>
        <v/>
      </c>
      <c r="P146" s="36" t="str">
        <f t="shared" si="18"/>
        <v/>
      </c>
      <c r="Q146" s="66"/>
    </row>
    <row r="147" spans="2:17" s="6" customFormat="1" ht="14" x14ac:dyDescent="0.2">
      <c r="B147" s="60"/>
      <c r="C147" s="75">
        <v>10</v>
      </c>
      <c r="D147" s="35">
        <v>110</v>
      </c>
      <c r="E147" s="36" t="str">
        <f t="shared" si="13"/>
        <v/>
      </c>
      <c r="F147" s="37" t="str">
        <f t="shared" si="11"/>
        <v/>
      </c>
      <c r="G147" s="36" t="str">
        <f t="shared" si="12"/>
        <v/>
      </c>
      <c r="H147" s="37" t="str">
        <f t="shared" si="14"/>
        <v/>
      </c>
      <c r="I147" s="36" t="str">
        <f t="shared" si="15"/>
        <v/>
      </c>
      <c r="J147" s="66"/>
      <c r="L147" s="60"/>
      <c r="M147" s="38">
        <v>110</v>
      </c>
      <c r="N147" s="36" t="str">
        <f t="shared" si="16"/>
        <v/>
      </c>
      <c r="O147" s="37" t="str">
        <f t="shared" si="17"/>
        <v/>
      </c>
      <c r="P147" s="36" t="str">
        <f t="shared" si="18"/>
        <v/>
      </c>
      <c r="Q147" s="66"/>
    </row>
    <row r="148" spans="2:17" s="6" customFormat="1" ht="14" x14ac:dyDescent="0.2">
      <c r="B148" s="60"/>
      <c r="C148" s="75">
        <v>10</v>
      </c>
      <c r="D148" s="35">
        <v>111</v>
      </c>
      <c r="E148" s="36" t="str">
        <f t="shared" si="13"/>
        <v/>
      </c>
      <c r="F148" s="37" t="str">
        <f t="shared" si="11"/>
        <v/>
      </c>
      <c r="G148" s="36" t="str">
        <f t="shared" si="12"/>
        <v/>
      </c>
      <c r="H148" s="37" t="str">
        <f t="shared" si="14"/>
        <v/>
      </c>
      <c r="I148" s="36" t="str">
        <f t="shared" si="15"/>
        <v/>
      </c>
      <c r="J148" s="66"/>
      <c r="L148" s="60"/>
      <c r="M148" s="38">
        <v>111</v>
      </c>
      <c r="N148" s="36" t="str">
        <f t="shared" si="16"/>
        <v/>
      </c>
      <c r="O148" s="37" t="str">
        <f t="shared" si="17"/>
        <v/>
      </c>
      <c r="P148" s="36" t="str">
        <f t="shared" si="18"/>
        <v/>
      </c>
      <c r="Q148" s="66"/>
    </row>
    <row r="149" spans="2:17" s="6" customFormat="1" ht="14" x14ac:dyDescent="0.2">
      <c r="B149" s="60"/>
      <c r="C149" s="75">
        <v>10</v>
      </c>
      <c r="D149" s="35">
        <v>112</v>
      </c>
      <c r="E149" s="36" t="str">
        <f t="shared" si="13"/>
        <v/>
      </c>
      <c r="F149" s="37" t="str">
        <f t="shared" si="11"/>
        <v/>
      </c>
      <c r="G149" s="36" t="str">
        <f t="shared" si="12"/>
        <v/>
      </c>
      <c r="H149" s="37" t="str">
        <f t="shared" si="14"/>
        <v/>
      </c>
      <c r="I149" s="36" t="str">
        <f t="shared" si="15"/>
        <v/>
      </c>
      <c r="J149" s="66"/>
      <c r="L149" s="60"/>
      <c r="M149" s="38">
        <v>112</v>
      </c>
      <c r="N149" s="36" t="str">
        <f t="shared" si="16"/>
        <v/>
      </c>
      <c r="O149" s="37" t="str">
        <f t="shared" si="17"/>
        <v/>
      </c>
      <c r="P149" s="36" t="str">
        <f t="shared" si="18"/>
        <v/>
      </c>
      <c r="Q149" s="66"/>
    </row>
    <row r="150" spans="2:17" s="6" customFormat="1" ht="14" x14ac:dyDescent="0.2">
      <c r="B150" s="60"/>
      <c r="C150" s="75">
        <v>10</v>
      </c>
      <c r="D150" s="35">
        <v>113</v>
      </c>
      <c r="E150" s="36" t="str">
        <f t="shared" si="13"/>
        <v/>
      </c>
      <c r="F150" s="37" t="str">
        <f t="shared" si="11"/>
        <v/>
      </c>
      <c r="G150" s="36" t="str">
        <f t="shared" si="12"/>
        <v/>
      </c>
      <c r="H150" s="37" t="str">
        <f t="shared" si="14"/>
        <v/>
      </c>
      <c r="I150" s="36" t="str">
        <f t="shared" si="15"/>
        <v/>
      </c>
      <c r="J150" s="66"/>
      <c r="L150" s="60"/>
      <c r="M150" s="38">
        <v>113</v>
      </c>
      <c r="N150" s="36" t="str">
        <f t="shared" si="16"/>
        <v/>
      </c>
      <c r="O150" s="37" t="str">
        <f t="shared" si="17"/>
        <v/>
      </c>
      <c r="P150" s="36" t="str">
        <f t="shared" si="18"/>
        <v/>
      </c>
      <c r="Q150" s="66"/>
    </row>
    <row r="151" spans="2:17" s="6" customFormat="1" ht="14" x14ac:dyDescent="0.2">
      <c r="B151" s="60"/>
      <c r="C151" s="75">
        <v>10</v>
      </c>
      <c r="D151" s="35">
        <v>114</v>
      </c>
      <c r="E151" s="36" t="str">
        <f t="shared" si="13"/>
        <v/>
      </c>
      <c r="F151" s="37" t="str">
        <f t="shared" si="11"/>
        <v/>
      </c>
      <c r="G151" s="36" t="str">
        <f t="shared" si="12"/>
        <v/>
      </c>
      <c r="H151" s="37" t="str">
        <f t="shared" si="14"/>
        <v/>
      </c>
      <c r="I151" s="36" t="str">
        <f t="shared" si="15"/>
        <v/>
      </c>
      <c r="J151" s="66"/>
      <c r="L151" s="60"/>
      <c r="M151" s="38">
        <v>114</v>
      </c>
      <c r="N151" s="36" t="str">
        <f t="shared" si="16"/>
        <v/>
      </c>
      <c r="O151" s="37" t="str">
        <f t="shared" si="17"/>
        <v/>
      </c>
      <c r="P151" s="36" t="str">
        <f t="shared" si="18"/>
        <v/>
      </c>
      <c r="Q151" s="66"/>
    </row>
    <row r="152" spans="2:17" s="6" customFormat="1" ht="14" x14ac:dyDescent="0.2">
      <c r="B152" s="60"/>
      <c r="C152" s="75">
        <v>10</v>
      </c>
      <c r="D152" s="35">
        <v>115</v>
      </c>
      <c r="E152" s="36" t="str">
        <f t="shared" si="13"/>
        <v/>
      </c>
      <c r="F152" s="37" t="str">
        <f t="shared" si="11"/>
        <v/>
      </c>
      <c r="G152" s="36" t="str">
        <f t="shared" si="12"/>
        <v/>
      </c>
      <c r="H152" s="37" t="str">
        <f t="shared" si="14"/>
        <v/>
      </c>
      <c r="I152" s="36" t="str">
        <f t="shared" si="15"/>
        <v/>
      </c>
      <c r="J152" s="66"/>
      <c r="L152" s="60"/>
      <c r="M152" s="38">
        <v>115</v>
      </c>
      <c r="N152" s="36" t="str">
        <f t="shared" si="16"/>
        <v/>
      </c>
      <c r="O152" s="37" t="str">
        <f t="shared" si="17"/>
        <v/>
      </c>
      <c r="P152" s="36" t="str">
        <f t="shared" si="18"/>
        <v/>
      </c>
      <c r="Q152" s="66"/>
    </row>
    <row r="153" spans="2:17" s="6" customFormat="1" ht="14" x14ac:dyDescent="0.2">
      <c r="B153" s="60"/>
      <c r="C153" s="75">
        <v>10</v>
      </c>
      <c r="D153" s="35">
        <v>116</v>
      </c>
      <c r="E153" s="36" t="str">
        <f t="shared" si="13"/>
        <v/>
      </c>
      <c r="F153" s="37" t="str">
        <f t="shared" si="11"/>
        <v/>
      </c>
      <c r="G153" s="36" t="str">
        <f t="shared" si="12"/>
        <v/>
      </c>
      <c r="H153" s="37" t="str">
        <f t="shared" si="14"/>
        <v/>
      </c>
      <c r="I153" s="36" t="str">
        <f t="shared" si="15"/>
        <v/>
      </c>
      <c r="J153" s="66"/>
      <c r="L153" s="60"/>
      <c r="M153" s="38">
        <v>116</v>
      </c>
      <c r="N153" s="36" t="str">
        <f t="shared" si="16"/>
        <v/>
      </c>
      <c r="O153" s="37" t="str">
        <f t="shared" si="17"/>
        <v/>
      </c>
      <c r="P153" s="36" t="str">
        <f t="shared" si="18"/>
        <v/>
      </c>
      <c r="Q153" s="66"/>
    </row>
    <row r="154" spans="2:17" s="6" customFormat="1" ht="14" x14ac:dyDescent="0.2">
      <c r="B154" s="60"/>
      <c r="C154" s="75">
        <v>10</v>
      </c>
      <c r="D154" s="35">
        <v>117</v>
      </c>
      <c r="E154" s="36" t="str">
        <f t="shared" si="13"/>
        <v/>
      </c>
      <c r="F154" s="37" t="str">
        <f t="shared" si="11"/>
        <v/>
      </c>
      <c r="G154" s="36" t="str">
        <f t="shared" si="12"/>
        <v/>
      </c>
      <c r="H154" s="37" t="str">
        <f t="shared" si="14"/>
        <v/>
      </c>
      <c r="I154" s="36" t="str">
        <f t="shared" si="15"/>
        <v/>
      </c>
      <c r="J154" s="66"/>
      <c r="L154" s="60"/>
      <c r="M154" s="38">
        <v>117</v>
      </c>
      <c r="N154" s="36" t="str">
        <f t="shared" si="16"/>
        <v/>
      </c>
      <c r="O154" s="37" t="str">
        <f t="shared" si="17"/>
        <v/>
      </c>
      <c r="P154" s="36" t="str">
        <f t="shared" si="18"/>
        <v/>
      </c>
      <c r="Q154" s="66"/>
    </row>
    <row r="155" spans="2:17" s="6" customFormat="1" ht="14" x14ac:dyDescent="0.2">
      <c r="B155" s="60"/>
      <c r="C155" s="75">
        <v>10</v>
      </c>
      <c r="D155" s="35">
        <v>118</v>
      </c>
      <c r="E155" s="36" t="str">
        <f t="shared" si="13"/>
        <v/>
      </c>
      <c r="F155" s="37" t="str">
        <f t="shared" si="11"/>
        <v/>
      </c>
      <c r="G155" s="36" t="str">
        <f t="shared" si="12"/>
        <v/>
      </c>
      <c r="H155" s="37" t="str">
        <f t="shared" si="14"/>
        <v/>
      </c>
      <c r="I155" s="36" t="str">
        <f t="shared" si="15"/>
        <v/>
      </c>
      <c r="J155" s="66"/>
      <c r="L155" s="60"/>
      <c r="M155" s="38">
        <v>118</v>
      </c>
      <c r="N155" s="36" t="str">
        <f t="shared" si="16"/>
        <v/>
      </c>
      <c r="O155" s="37" t="str">
        <f t="shared" si="17"/>
        <v/>
      </c>
      <c r="P155" s="36" t="str">
        <f t="shared" si="18"/>
        <v/>
      </c>
      <c r="Q155" s="66"/>
    </row>
    <row r="156" spans="2:17" s="6" customFormat="1" ht="14" x14ac:dyDescent="0.2">
      <c r="B156" s="60"/>
      <c r="C156" s="75">
        <v>10</v>
      </c>
      <c r="D156" s="35">
        <v>119</v>
      </c>
      <c r="E156" s="36" t="str">
        <f t="shared" si="13"/>
        <v/>
      </c>
      <c r="F156" s="37" t="str">
        <f t="shared" si="11"/>
        <v/>
      </c>
      <c r="G156" s="36" t="str">
        <f t="shared" si="12"/>
        <v/>
      </c>
      <c r="H156" s="37" t="str">
        <f t="shared" si="14"/>
        <v/>
      </c>
      <c r="I156" s="36" t="str">
        <f t="shared" si="15"/>
        <v/>
      </c>
      <c r="J156" s="66"/>
      <c r="L156" s="60"/>
      <c r="M156" s="38">
        <v>119</v>
      </c>
      <c r="N156" s="36" t="str">
        <f t="shared" si="16"/>
        <v/>
      </c>
      <c r="O156" s="37" t="str">
        <f t="shared" si="17"/>
        <v/>
      </c>
      <c r="P156" s="36" t="str">
        <f t="shared" si="18"/>
        <v/>
      </c>
      <c r="Q156" s="66"/>
    </row>
    <row r="157" spans="2:17" s="6" customFormat="1" ht="14" x14ac:dyDescent="0.2">
      <c r="B157" s="60"/>
      <c r="C157" s="76">
        <v>10</v>
      </c>
      <c r="D157" s="39">
        <v>120</v>
      </c>
      <c r="E157" s="40" t="str">
        <f t="shared" si="13"/>
        <v/>
      </c>
      <c r="F157" s="40" t="str">
        <f t="shared" si="11"/>
        <v/>
      </c>
      <c r="G157" s="40" t="str">
        <f t="shared" si="12"/>
        <v/>
      </c>
      <c r="H157" s="40" t="str">
        <f t="shared" si="14"/>
        <v/>
      </c>
      <c r="I157" s="40" t="str">
        <f t="shared" si="15"/>
        <v/>
      </c>
      <c r="J157" s="66"/>
      <c r="L157" s="60"/>
      <c r="M157" s="38">
        <v>120</v>
      </c>
      <c r="N157" s="36" t="str">
        <f t="shared" si="16"/>
        <v/>
      </c>
      <c r="O157" s="37" t="str">
        <f t="shared" si="17"/>
        <v/>
      </c>
      <c r="P157" s="36" t="str">
        <f t="shared" si="18"/>
        <v/>
      </c>
      <c r="Q157" s="66"/>
    </row>
    <row r="158" spans="2:17" s="6" customFormat="1" ht="15" x14ac:dyDescent="0.2">
      <c r="B158" s="61"/>
      <c r="C158" s="62"/>
      <c r="D158" s="62"/>
      <c r="E158" s="62"/>
      <c r="F158" s="62"/>
      <c r="G158" s="62"/>
      <c r="H158" s="62"/>
      <c r="I158" s="62"/>
      <c r="J158" s="63"/>
      <c r="L158" s="61"/>
      <c r="M158" s="62"/>
      <c r="N158" s="62"/>
      <c r="O158" s="62"/>
      <c r="P158" s="62"/>
      <c r="Q158" s="74"/>
    </row>
    <row r="161" spans="2:16" x14ac:dyDescent="0.2">
      <c r="B161" s="127" t="s">
        <v>40</v>
      </c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</sheetData>
  <mergeCells count="30">
    <mergeCell ref="N35:N36"/>
    <mergeCell ref="O35:O36"/>
    <mergeCell ref="C35:C36"/>
    <mergeCell ref="M35:M36"/>
    <mergeCell ref="E35:E36"/>
    <mergeCell ref="F35:F36"/>
    <mergeCell ref="G35:G36"/>
    <mergeCell ref="H35:H36"/>
    <mergeCell ref="I35:I36"/>
    <mergeCell ref="B2:M2"/>
    <mergeCell ref="B3:M7"/>
    <mergeCell ref="B9:G9"/>
    <mergeCell ref="B11:G11"/>
    <mergeCell ref="B12:F12"/>
    <mergeCell ref="B161:P161"/>
    <mergeCell ref="B27:J30"/>
    <mergeCell ref="B13:F13"/>
    <mergeCell ref="B24:E24"/>
    <mergeCell ref="B17:F17"/>
    <mergeCell ref="B25:F25"/>
    <mergeCell ref="B14:F14"/>
    <mergeCell ref="B15:F15"/>
    <mergeCell ref="B16:F16"/>
    <mergeCell ref="B19:F19"/>
    <mergeCell ref="B20:F20"/>
    <mergeCell ref="B23:F23"/>
    <mergeCell ref="P35:P36"/>
    <mergeCell ref="C33:J33"/>
    <mergeCell ref="M33:P33"/>
    <mergeCell ref="D35:D36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ignoredErrors>
    <ignoredError sqref="P38" evalErro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B1:Q153"/>
  <sheetViews>
    <sheetView showGridLines="0" zoomScale="115" zoomScaleNormal="115" workbookViewId="0">
      <selection activeCell="N12" sqref="N12"/>
    </sheetView>
  </sheetViews>
  <sheetFormatPr baseColWidth="10" defaultColWidth="11.1640625" defaultRowHeight="16" x14ac:dyDescent="0.2"/>
  <cols>
    <col min="1" max="1" width="6.5" style="44" customWidth="1"/>
    <col min="2" max="2" width="2.83203125" style="44" customWidth="1"/>
    <col min="3" max="3" width="7.33203125" style="44" customWidth="1"/>
    <col min="4" max="8" width="9.83203125" style="44" customWidth="1"/>
    <col min="9" max="9" width="2.83203125" style="44" customWidth="1"/>
    <col min="10" max="10" width="3.83203125" style="44" customWidth="1"/>
    <col min="11" max="11" width="2.83203125" style="44" customWidth="1"/>
    <col min="12" max="12" width="9.83203125" style="44" customWidth="1"/>
    <col min="13" max="15" width="11.1640625" style="44"/>
    <col min="16" max="16" width="2.83203125" style="44" customWidth="1"/>
    <col min="17" max="17" width="11.1640625" style="56"/>
    <col min="18" max="16384" width="11.1640625" style="44"/>
  </cols>
  <sheetData>
    <row r="1" spans="2:17" s="41" customFormat="1" x14ac:dyDescent="0.2">
      <c r="J1" s="42"/>
    </row>
    <row r="2" spans="2:17" s="41" customFormat="1" ht="19" x14ac:dyDescent="0.2">
      <c r="B2" s="142" t="s">
        <v>28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2:17" s="41" customFormat="1" x14ac:dyDescent="0.2">
      <c r="B3" s="143" t="s">
        <v>44</v>
      </c>
      <c r="C3" s="143"/>
      <c r="D3" s="144"/>
      <c r="E3" s="144"/>
      <c r="F3" s="144"/>
      <c r="G3" s="144"/>
      <c r="H3" s="144"/>
      <c r="I3" s="144"/>
      <c r="J3" s="144"/>
      <c r="K3" s="144"/>
      <c r="L3" s="144"/>
    </row>
    <row r="4" spans="2:17" s="41" customFormat="1" x14ac:dyDescent="0.2">
      <c r="B4" s="143"/>
      <c r="C4" s="143"/>
      <c r="D4" s="144"/>
      <c r="E4" s="144"/>
      <c r="F4" s="144"/>
      <c r="G4" s="144"/>
      <c r="H4" s="144"/>
      <c r="I4" s="144"/>
      <c r="J4" s="144"/>
      <c r="K4" s="144"/>
      <c r="L4" s="144"/>
    </row>
    <row r="5" spans="2:17" s="41" customFormat="1" x14ac:dyDescent="0.2">
      <c r="B5" s="143"/>
      <c r="C5" s="143"/>
      <c r="D5" s="144"/>
      <c r="E5" s="144"/>
      <c r="F5" s="144"/>
      <c r="G5" s="144"/>
      <c r="H5" s="144"/>
      <c r="I5" s="144"/>
      <c r="J5" s="144"/>
      <c r="K5" s="144"/>
      <c r="L5" s="144"/>
    </row>
    <row r="6" spans="2:17" s="41" customFormat="1" x14ac:dyDescent="0.2"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</row>
    <row r="7" spans="2:17" s="41" customFormat="1" x14ac:dyDescent="0.2"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O7"/>
    </row>
    <row r="8" spans="2:17" s="41" customFormat="1" x14ac:dyDescent="0.2">
      <c r="B8" s="43"/>
      <c r="C8" s="43"/>
      <c r="D8" s="43"/>
      <c r="E8" s="43"/>
      <c r="F8" s="43"/>
      <c r="G8" s="43"/>
      <c r="H8" s="43"/>
      <c r="I8" s="43"/>
      <c r="J8" s="44"/>
      <c r="K8" s="44"/>
      <c r="L8" s="44"/>
      <c r="M8" s="44"/>
      <c r="N8" s="44"/>
      <c r="O8"/>
    </row>
    <row r="9" spans="2:17" s="41" customFormat="1" x14ac:dyDescent="0.2">
      <c r="B9" s="145" t="s">
        <v>1</v>
      </c>
      <c r="C9" s="145"/>
      <c r="D9" s="145"/>
      <c r="E9" s="145"/>
      <c r="F9" s="145"/>
      <c r="G9" s="145"/>
      <c r="J9" s="44"/>
      <c r="K9" s="44"/>
      <c r="L9" s="44"/>
      <c r="M9" s="44"/>
      <c r="N9" s="44"/>
    </row>
    <row r="10" spans="2:17" s="41" customFormat="1" x14ac:dyDescent="0.2">
      <c r="B10" s="45"/>
      <c r="C10" s="45"/>
      <c r="D10" s="45"/>
      <c r="E10" s="45"/>
      <c r="F10" s="45"/>
      <c r="G10" s="45"/>
      <c r="J10" s="44"/>
      <c r="K10" s="44"/>
      <c r="L10" s="44"/>
      <c r="N10" s="44"/>
      <c r="Q10" s="46"/>
    </row>
    <row r="11" spans="2:17" s="21" customFormat="1" x14ac:dyDescent="0.2">
      <c r="B11" s="146" t="s">
        <v>29</v>
      </c>
      <c r="C11" s="146"/>
      <c r="D11" s="146"/>
      <c r="E11" s="146"/>
      <c r="F11" s="146"/>
      <c r="G11" s="146"/>
      <c r="H11"/>
      <c r="I11"/>
      <c r="Q11" s="46"/>
    </row>
    <row r="12" spans="2:17" s="48" customFormat="1" x14ac:dyDescent="0.2">
      <c r="B12" s="124" t="s">
        <v>30</v>
      </c>
      <c r="C12" s="124"/>
      <c r="D12" s="124"/>
      <c r="E12" s="124"/>
      <c r="F12" s="124"/>
      <c r="G12" s="7">
        <v>100000</v>
      </c>
      <c r="H12"/>
      <c r="I12"/>
      <c r="Q12" s="49"/>
    </row>
    <row r="13" spans="2:17" s="48" customFormat="1" x14ac:dyDescent="0.2">
      <c r="B13" s="124" t="s">
        <v>31</v>
      </c>
      <c r="C13" s="124"/>
      <c r="D13" s="124"/>
      <c r="E13" s="124"/>
      <c r="F13" s="124"/>
      <c r="G13" s="7">
        <v>5</v>
      </c>
      <c r="H13"/>
      <c r="I13"/>
      <c r="Q13" s="49"/>
    </row>
    <row r="14" spans="2:17" s="48" customFormat="1" x14ac:dyDescent="0.2">
      <c r="B14" s="124" t="s">
        <v>5</v>
      </c>
      <c r="C14" s="124"/>
      <c r="D14" s="124"/>
      <c r="E14" s="124"/>
      <c r="F14" s="124"/>
      <c r="G14" s="7">
        <f>+G12*G13</f>
        <v>500000</v>
      </c>
      <c r="H14"/>
      <c r="I14"/>
      <c r="Q14" s="49"/>
    </row>
    <row r="15" spans="2:17" s="48" customFormat="1" x14ac:dyDescent="0.2">
      <c r="B15" s="124" t="s">
        <v>32</v>
      </c>
      <c r="C15" s="124"/>
      <c r="D15" s="124"/>
      <c r="E15" s="124"/>
      <c r="F15" s="124"/>
      <c r="G15" s="50">
        <v>0.06</v>
      </c>
      <c r="H15"/>
      <c r="I15"/>
      <c r="Q15" s="49"/>
    </row>
    <row r="16" spans="2:17" s="48" customFormat="1" x14ac:dyDescent="0.2">
      <c r="B16" s="124" t="s">
        <v>7</v>
      </c>
      <c r="C16" s="124"/>
      <c r="D16" s="124"/>
      <c r="E16" s="124"/>
      <c r="F16" s="124"/>
      <c r="G16" s="7">
        <f>-PV(G15,G13,G12)</f>
        <v>421236.37855657184</v>
      </c>
      <c r="H16"/>
      <c r="I16"/>
      <c r="Q16" s="49"/>
    </row>
    <row r="17" spans="2:17" s="48" customFormat="1" x14ac:dyDescent="0.2">
      <c r="B17" s="124" t="s">
        <v>39</v>
      </c>
      <c r="C17" s="124"/>
      <c r="D17" s="124"/>
      <c r="E17" s="124"/>
      <c r="F17" s="51"/>
      <c r="G17" s="7">
        <v>1</v>
      </c>
      <c r="H17"/>
      <c r="I17"/>
      <c r="Q17" s="49"/>
    </row>
    <row r="18" spans="2:17" s="79" customFormat="1" x14ac:dyDescent="0.2">
      <c r="B18" s="9"/>
      <c r="C18" s="9"/>
      <c r="D18" s="9"/>
      <c r="E18" s="9"/>
      <c r="F18" s="51"/>
      <c r="G18" s="77"/>
      <c r="H18" s="80"/>
      <c r="I18" s="80"/>
      <c r="Q18" s="81"/>
    </row>
    <row r="19" spans="2:17" s="48" customFormat="1" x14ac:dyDescent="0.2">
      <c r="B19" s="124" t="s">
        <v>33</v>
      </c>
      <c r="C19" s="124"/>
      <c r="D19" s="124"/>
      <c r="E19" s="124"/>
      <c r="F19" s="124"/>
      <c r="G19" s="50">
        <f>1/G13</f>
        <v>0.2</v>
      </c>
      <c r="H19"/>
      <c r="I19"/>
      <c r="J19"/>
      <c r="K19"/>
      <c r="L19"/>
      <c r="M19"/>
      <c r="Q19" s="49"/>
    </row>
    <row r="20" spans="2:17" s="48" customFormat="1" x14ac:dyDescent="0.2">
      <c r="B20" s="124" t="s">
        <v>9</v>
      </c>
      <c r="C20" s="124"/>
      <c r="D20" s="124"/>
      <c r="E20" s="124"/>
      <c r="F20" s="124"/>
      <c r="G20" s="7">
        <f>+G16*G19</f>
        <v>84247.275711314374</v>
      </c>
      <c r="L20" s="13"/>
      <c r="M20" s="13"/>
      <c r="Q20" s="49"/>
    </row>
    <row r="21" spans="2:17" s="48" customFormat="1" x14ac:dyDescent="0.2">
      <c r="B21"/>
      <c r="C21"/>
      <c r="D21"/>
      <c r="E21"/>
      <c r="F21"/>
      <c r="G21"/>
      <c r="H21"/>
      <c r="I21"/>
      <c r="J21"/>
      <c r="K21"/>
      <c r="L21"/>
      <c r="M21"/>
      <c r="Q21" s="49"/>
    </row>
    <row r="22" spans="2:17" s="4" customFormat="1" x14ac:dyDescent="0.2">
      <c r="B22" s="52" t="s">
        <v>34</v>
      </c>
      <c r="C22" s="52"/>
      <c r="D22" s="52"/>
      <c r="E22" s="52"/>
      <c r="F22"/>
      <c r="G22"/>
      <c r="Q22" s="5"/>
    </row>
    <row r="23" spans="2:17" s="4" customFormat="1" x14ac:dyDescent="0.2">
      <c r="B23" s="147" t="s">
        <v>11</v>
      </c>
      <c r="C23" s="147"/>
      <c r="D23" s="147"/>
      <c r="E23" s="147"/>
      <c r="F23" s="147"/>
      <c r="G23" s="53">
        <f>+G12</f>
        <v>100000</v>
      </c>
      <c r="H23"/>
      <c r="I23"/>
      <c r="J23"/>
      <c r="K23"/>
      <c r="L23"/>
      <c r="Q23" s="5"/>
    </row>
    <row r="24" spans="2:17" s="4" customFormat="1" x14ac:dyDescent="0.2">
      <c r="B24" s="147" t="s">
        <v>12</v>
      </c>
      <c r="C24" s="147"/>
      <c r="D24" s="147"/>
      <c r="E24" s="147"/>
      <c r="F24" s="54">
        <v>0.22</v>
      </c>
      <c r="G24" s="53">
        <f>+G23*F24</f>
        <v>22000</v>
      </c>
      <c r="H24"/>
      <c r="I24"/>
      <c r="Q24" s="5"/>
    </row>
    <row r="25" spans="2:17" s="4" customFormat="1" x14ac:dyDescent="0.2">
      <c r="B25" s="148" t="s">
        <v>13</v>
      </c>
      <c r="C25" s="148"/>
      <c r="D25" s="148"/>
      <c r="E25" s="148"/>
      <c r="F25" s="148"/>
      <c r="G25" s="55">
        <f>+G23+G24</f>
        <v>122000</v>
      </c>
      <c r="H25"/>
      <c r="I25"/>
      <c r="K25"/>
      <c r="M25"/>
      <c r="N25"/>
      <c r="O25"/>
      <c r="P25"/>
      <c r="Q25" s="5"/>
    </row>
    <row r="26" spans="2:17" s="4" customFormat="1" x14ac:dyDescent="0.2">
      <c r="B26"/>
      <c r="C26"/>
      <c r="D26"/>
      <c r="E26"/>
      <c r="F26"/>
      <c r="G26"/>
      <c r="H26"/>
      <c r="I26"/>
      <c r="J26"/>
      <c r="K26"/>
      <c r="M26"/>
      <c r="N26"/>
      <c r="O26"/>
      <c r="P26"/>
      <c r="Q26" s="5"/>
    </row>
    <row r="27" spans="2:17" customFormat="1" ht="15" x14ac:dyDescent="0.2">
      <c r="B27" s="141" t="s">
        <v>36</v>
      </c>
      <c r="C27" s="141"/>
      <c r="D27" s="141"/>
      <c r="E27" s="141"/>
      <c r="F27" s="141"/>
      <c r="G27" s="141"/>
      <c r="H27" s="141"/>
      <c r="I27" s="141"/>
      <c r="J27" s="82"/>
      <c r="K27" s="82"/>
      <c r="L27" s="82"/>
    </row>
    <row r="28" spans="2:17" customFormat="1" ht="15" x14ac:dyDescent="0.2">
      <c r="B28" s="141"/>
      <c r="C28" s="141"/>
      <c r="D28" s="141"/>
      <c r="E28" s="141"/>
      <c r="F28" s="141"/>
      <c r="G28" s="141"/>
      <c r="H28" s="141"/>
      <c r="I28" s="141"/>
      <c r="J28" s="82"/>
      <c r="K28" s="82"/>
      <c r="L28" s="82"/>
    </row>
    <row r="29" spans="2:17" customFormat="1" ht="15" x14ac:dyDescent="0.2">
      <c r="B29" s="141"/>
      <c r="C29" s="141"/>
      <c r="D29" s="141"/>
      <c r="E29" s="141"/>
      <c r="F29" s="141"/>
      <c r="G29" s="141"/>
      <c r="H29" s="141"/>
      <c r="I29" s="141"/>
      <c r="J29" s="82"/>
      <c r="K29" s="82"/>
      <c r="L29" s="82"/>
    </row>
    <row r="30" spans="2:17" customFormat="1" ht="15" x14ac:dyDescent="0.2">
      <c r="B30" s="141"/>
      <c r="C30" s="141"/>
      <c r="D30" s="141"/>
      <c r="E30" s="141"/>
      <c r="F30" s="141"/>
      <c r="G30" s="141"/>
      <c r="H30" s="141"/>
      <c r="I30" s="141"/>
      <c r="J30" s="82"/>
      <c r="K30" s="82"/>
      <c r="L30" s="82"/>
    </row>
    <row r="31" spans="2:17" customFormat="1" ht="15" x14ac:dyDescent="0.2">
      <c r="I31" s="80"/>
    </row>
    <row r="32" spans="2:17" s="48" customFormat="1" x14ac:dyDescent="0.2">
      <c r="B32" s="93"/>
      <c r="C32" s="94"/>
      <c r="D32" s="94"/>
      <c r="E32" s="94"/>
      <c r="F32" s="94"/>
      <c r="G32" s="94"/>
      <c r="H32" s="94"/>
      <c r="I32" s="95"/>
      <c r="J32"/>
      <c r="K32" s="93"/>
      <c r="L32" s="94"/>
      <c r="M32" s="96"/>
      <c r="N32" s="97"/>
      <c r="O32" s="97"/>
      <c r="P32" s="98"/>
      <c r="Q32" s="49"/>
    </row>
    <row r="33" spans="2:17" ht="19" x14ac:dyDescent="0.2">
      <c r="B33" s="85"/>
      <c r="C33" s="131" t="s">
        <v>14</v>
      </c>
      <c r="D33" s="131"/>
      <c r="E33" s="131"/>
      <c r="F33" s="131"/>
      <c r="G33" s="131"/>
      <c r="H33" s="131"/>
      <c r="I33" s="92"/>
      <c r="J33" s="26"/>
      <c r="K33" s="85"/>
      <c r="L33" s="149" t="s">
        <v>15</v>
      </c>
      <c r="M33" s="149"/>
      <c r="N33" s="149"/>
      <c r="O33" s="149"/>
      <c r="P33" s="99"/>
      <c r="Q33" s="44"/>
    </row>
    <row r="34" spans="2:17" x14ac:dyDescent="0.2">
      <c r="B34" s="83"/>
      <c r="C34" s="28"/>
      <c r="D34" s="28"/>
      <c r="E34" s="29"/>
      <c r="F34" s="29"/>
      <c r="G34" s="29"/>
      <c r="H34" s="30"/>
      <c r="I34" s="84"/>
      <c r="J34" s="25"/>
      <c r="K34" s="83"/>
      <c r="L34" s="28"/>
      <c r="M34" s="29"/>
      <c r="N34" s="30"/>
      <c r="O34" s="100"/>
      <c r="P34" s="99"/>
    </row>
    <row r="35" spans="2:17" x14ac:dyDescent="0.2">
      <c r="B35" s="85"/>
      <c r="C35" s="139" t="s">
        <v>16</v>
      </c>
      <c r="D35" s="129" t="s">
        <v>18</v>
      </c>
      <c r="E35" s="137" t="s">
        <v>19</v>
      </c>
      <c r="F35" s="137" t="s">
        <v>20</v>
      </c>
      <c r="G35" s="137" t="s">
        <v>21</v>
      </c>
      <c r="H35" s="129" t="s">
        <v>22</v>
      </c>
      <c r="I35" s="86"/>
      <c r="J35" s="27"/>
      <c r="K35" s="85"/>
      <c r="L35" s="139" t="s">
        <v>16</v>
      </c>
      <c r="M35" s="129" t="s">
        <v>24</v>
      </c>
      <c r="N35" s="137" t="s">
        <v>25</v>
      </c>
      <c r="O35" s="129" t="s">
        <v>26</v>
      </c>
      <c r="P35" s="99"/>
    </row>
    <row r="36" spans="2:17" x14ac:dyDescent="0.2">
      <c r="B36" s="85"/>
      <c r="C36" s="140"/>
      <c r="D36" s="130"/>
      <c r="E36" s="138"/>
      <c r="F36" s="138"/>
      <c r="G36" s="138"/>
      <c r="H36" s="130"/>
      <c r="I36" s="86"/>
      <c r="J36" s="31"/>
      <c r="K36" s="85"/>
      <c r="L36" s="140"/>
      <c r="M36" s="130"/>
      <c r="N36" s="138"/>
      <c r="O36" s="130"/>
      <c r="P36" s="99"/>
      <c r="Q36" s="44"/>
    </row>
    <row r="37" spans="2:17" x14ac:dyDescent="0.2">
      <c r="B37" s="85"/>
      <c r="C37" s="32" t="s">
        <v>27</v>
      </c>
      <c r="D37" s="33"/>
      <c r="E37" s="34">
        <f>SUM(E38:E42)</f>
        <v>421236.37855657178</v>
      </c>
      <c r="F37" s="34">
        <f>SUM(F38:F42)</f>
        <v>78763.621443428681</v>
      </c>
      <c r="G37" s="34">
        <f>SUM(G38:G42)</f>
        <v>500000.00000000058</v>
      </c>
      <c r="H37" s="34"/>
      <c r="I37" s="87"/>
      <c r="J37" s="31"/>
      <c r="K37" s="85"/>
      <c r="L37" s="32" t="s">
        <v>27</v>
      </c>
      <c r="M37" s="33"/>
      <c r="N37" s="34">
        <f>SUM(N38:N42)</f>
        <v>421236.3785565719</v>
      </c>
      <c r="O37" s="34"/>
      <c r="P37" s="99"/>
      <c r="Q37" s="44"/>
    </row>
    <row r="38" spans="2:17" x14ac:dyDescent="0.2">
      <c r="B38" s="85"/>
      <c r="C38" s="35">
        <v>1</v>
      </c>
      <c r="D38" s="36">
        <f>G16</f>
        <v>421236.37855657184</v>
      </c>
      <c r="E38" s="37">
        <f>IFERROR(-PPMT($G$15/$G$17,C38,$G$13,$G$16,0,0),"")</f>
        <v>74725.817286605801</v>
      </c>
      <c r="F38" s="36">
        <f>IFERROR(-IPMT($G$15/$G$17,C38,$G$13,$G$16,0,0),"")</f>
        <v>25274.182713394308</v>
      </c>
      <c r="G38" s="37">
        <f>IFERROR(E38+F38,"")</f>
        <v>100000.00000000012</v>
      </c>
      <c r="H38" s="36">
        <f t="shared" ref="H38" si="0">D38-G38+F38</f>
        <v>346510.56126996601</v>
      </c>
      <c r="I38" s="88"/>
      <c r="J38" s="27"/>
      <c r="K38" s="85"/>
      <c r="L38" s="35">
        <v>1</v>
      </c>
      <c r="M38" s="36">
        <f>G16</f>
        <v>421236.37855657184</v>
      </c>
      <c r="N38" s="37">
        <f>+$G$16*$G$19</f>
        <v>84247.275711314374</v>
      </c>
      <c r="O38" s="36">
        <f>M38-N38</f>
        <v>336989.1028452575</v>
      </c>
      <c r="P38" s="99"/>
      <c r="Q38" s="44"/>
    </row>
    <row r="39" spans="2:17" x14ac:dyDescent="0.2">
      <c r="B39" s="85"/>
      <c r="C39" s="38">
        <v>2</v>
      </c>
      <c r="D39" s="36">
        <f>IF(H38&gt;0.0000001,H38,"")</f>
        <v>346510.56126996601</v>
      </c>
      <c r="E39" s="37">
        <f t="shared" ref="E39:E87" si="1">IFERROR(-PPMT($G$15/$G$17,C39,$G$13,$G$16,0,0),"")</f>
        <v>79209.36632380214</v>
      </c>
      <c r="F39" s="36">
        <f t="shared" ref="F39:F87" si="2">IFERROR(-IPMT($G$15/$G$17,C39,$G$13,$G$16,0,0),"")</f>
        <v>20790.633676197958</v>
      </c>
      <c r="G39" s="37">
        <f t="shared" ref="G39:G87" si="3">IFERROR(E39+F39,"")</f>
        <v>100000.0000000001</v>
      </c>
      <c r="H39" s="36">
        <f>IFERROR(D39-G39+F39,"")</f>
        <v>267301.19494616386</v>
      </c>
      <c r="I39" s="88"/>
      <c r="J39" s="27"/>
      <c r="K39" s="85"/>
      <c r="L39" s="38">
        <v>2</v>
      </c>
      <c r="M39" s="36">
        <f>IF(O38&gt;0.00001,O38,"")</f>
        <v>336989.1028452575</v>
      </c>
      <c r="N39" s="37">
        <f>IF(O38="","",IF(O38&gt;0.00001,+$G$16*$G$19,""))</f>
        <v>84247.275711314374</v>
      </c>
      <c r="O39" s="36">
        <f>IFERROR(M39-N39,"")</f>
        <v>252741.82713394312</v>
      </c>
      <c r="P39" s="99"/>
      <c r="Q39" s="44"/>
    </row>
    <row r="40" spans="2:17" x14ac:dyDescent="0.2">
      <c r="B40" s="85"/>
      <c r="C40" s="38">
        <v>3</v>
      </c>
      <c r="D40" s="36">
        <f t="shared" ref="D40:D87" si="4">IF(H39&gt;0.0000001,H39,"")</f>
        <v>267301.19494616386</v>
      </c>
      <c r="E40" s="37">
        <f t="shared" si="1"/>
        <v>83961.928303230277</v>
      </c>
      <c r="F40" s="36">
        <f t="shared" si="2"/>
        <v>16038.071696769828</v>
      </c>
      <c r="G40" s="37">
        <f t="shared" si="3"/>
        <v>100000.0000000001</v>
      </c>
      <c r="H40" s="36">
        <f t="shared" ref="H40:H87" si="5">IFERROR(D40-G40+F40,"")</f>
        <v>183339.26664293357</v>
      </c>
      <c r="I40" s="88"/>
      <c r="J40" s="27"/>
      <c r="K40" s="85"/>
      <c r="L40" s="38">
        <v>3</v>
      </c>
      <c r="M40" s="36">
        <f t="shared" ref="M40:M87" si="6">IF(O39&gt;0.00001,O39,"")</f>
        <v>252741.82713394312</v>
      </c>
      <c r="N40" s="37">
        <f t="shared" ref="N40:N87" si="7">IF(O39="","",IF(O39&gt;0.00001,+$G$16*$G$19,""))</f>
        <v>84247.275711314374</v>
      </c>
      <c r="O40" s="36">
        <f t="shared" ref="O40:O87" si="8">IFERROR(M40-N40,"")</f>
        <v>168494.55142262875</v>
      </c>
      <c r="P40" s="99"/>
      <c r="Q40" s="44"/>
    </row>
    <row r="41" spans="2:17" x14ac:dyDescent="0.2">
      <c r="B41" s="85"/>
      <c r="C41" s="38">
        <v>4</v>
      </c>
      <c r="D41" s="36">
        <f t="shared" si="4"/>
        <v>183339.26664293357</v>
      </c>
      <c r="E41" s="37">
        <f t="shared" si="1"/>
        <v>88999.64400142408</v>
      </c>
      <c r="F41" s="36">
        <f t="shared" si="2"/>
        <v>11000.355998576015</v>
      </c>
      <c r="G41" s="37">
        <f t="shared" si="3"/>
        <v>100000.00000000009</v>
      </c>
      <c r="H41" s="36">
        <f t="shared" si="5"/>
        <v>94339.622641509486</v>
      </c>
      <c r="I41" s="88"/>
      <c r="J41" s="27"/>
      <c r="K41" s="85"/>
      <c r="L41" s="38">
        <v>4</v>
      </c>
      <c r="M41" s="36">
        <f t="shared" si="6"/>
        <v>168494.55142262875</v>
      </c>
      <c r="N41" s="37">
        <f t="shared" si="7"/>
        <v>84247.275711314374</v>
      </c>
      <c r="O41" s="36">
        <f t="shared" si="8"/>
        <v>84247.275711314374</v>
      </c>
      <c r="P41" s="99"/>
      <c r="Q41" s="44"/>
    </row>
    <row r="42" spans="2:17" x14ac:dyDescent="0.2">
      <c r="B42" s="85"/>
      <c r="C42" s="38">
        <v>5</v>
      </c>
      <c r="D42" s="36">
        <f t="shared" si="4"/>
        <v>94339.622641509486</v>
      </c>
      <c r="E42" s="37">
        <f t="shared" si="1"/>
        <v>94339.62264150953</v>
      </c>
      <c r="F42" s="36">
        <f t="shared" si="2"/>
        <v>5660.3773584905703</v>
      </c>
      <c r="G42" s="37">
        <f t="shared" si="3"/>
        <v>100000.0000000001</v>
      </c>
      <c r="H42" s="36">
        <f t="shared" si="5"/>
        <v>-4.5474735088646412E-11</v>
      </c>
      <c r="I42" s="88"/>
      <c r="J42" s="27"/>
      <c r="K42" s="85"/>
      <c r="L42" s="38">
        <v>5</v>
      </c>
      <c r="M42" s="36">
        <f t="shared" si="6"/>
        <v>84247.275711314374</v>
      </c>
      <c r="N42" s="37">
        <f t="shared" si="7"/>
        <v>84247.275711314374</v>
      </c>
      <c r="O42" s="36">
        <f t="shared" si="8"/>
        <v>0</v>
      </c>
      <c r="P42" s="99"/>
      <c r="Q42" s="44"/>
    </row>
    <row r="43" spans="2:17" x14ac:dyDescent="0.2">
      <c r="B43" s="85"/>
      <c r="C43" s="35">
        <v>6</v>
      </c>
      <c r="D43" s="36" t="str">
        <f t="shared" si="4"/>
        <v/>
      </c>
      <c r="E43" s="37" t="str">
        <f t="shared" si="1"/>
        <v/>
      </c>
      <c r="F43" s="36" t="str">
        <f t="shared" si="2"/>
        <v/>
      </c>
      <c r="G43" s="37" t="str">
        <f t="shared" si="3"/>
        <v/>
      </c>
      <c r="H43" s="36" t="str">
        <f t="shared" si="5"/>
        <v/>
      </c>
      <c r="I43" s="88"/>
      <c r="K43" s="85"/>
      <c r="L43" s="38">
        <v>6</v>
      </c>
      <c r="M43" s="36" t="str">
        <f t="shared" si="6"/>
        <v/>
      </c>
      <c r="N43" s="37" t="str">
        <f t="shared" si="7"/>
        <v/>
      </c>
      <c r="O43" s="36" t="str">
        <f t="shared" si="8"/>
        <v/>
      </c>
      <c r="P43" s="99"/>
    </row>
    <row r="44" spans="2:17" x14ac:dyDescent="0.2">
      <c r="B44" s="85"/>
      <c r="C44" s="38">
        <v>7</v>
      </c>
      <c r="D44" s="36" t="str">
        <f t="shared" si="4"/>
        <v/>
      </c>
      <c r="E44" s="37" t="str">
        <f t="shared" si="1"/>
        <v/>
      </c>
      <c r="F44" s="36" t="str">
        <f t="shared" si="2"/>
        <v/>
      </c>
      <c r="G44" s="37" t="str">
        <f t="shared" si="3"/>
        <v/>
      </c>
      <c r="H44" s="36" t="str">
        <f t="shared" si="5"/>
        <v/>
      </c>
      <c r="I44" s="88"/>
      <c r="K44" s="101"/>
      <c r="L44" s="38">
        <v>7</v>
      </c>
      <c r="M44" s="36" t="str">
        <f t="shared" si="6"/>
        <v/>
      </c>
      <c r="N44" s="37" t="str">
        <f t="shared" si="7"/>
        <v/>
      </c>
      <c r="O44" s="36" t="str">
        <f t="shared" si="8"/>
        <v/>
      </c>
      <c r="P44" s="99"/>
      <c r="Q44" s="44"/>
    </row>
    <row r="45" spans="2:17" x14ac:dyDescent="0.2">
      <c r="B45" s="85"/>
      <c r="C45" s="38">
        <v>8</v>
      </c>
      <c r="D45" s="36" t="str">
        <f t="shared" si="4"/>
        <v/>
      </c>
      <c r="E45" s="37" t="str">
        <f t="shared" si="1"/>
        <v/>
      </c>
      <c r="F45" s="36" t="str">
        <f t="shared" si="2"/>
        <v/>
      </c>
      <c r="G45" s="37" t="str">
        <f t="shared" si="3"/>
        <v/>
      </c>
      <c r="H45" s="36" t="str">
        <f t="shared" si="5"/>
        <v/>
      </c>
      <c r="I45" s="88"/>
      <c r="K45" s="85"/>
      <c r="L45" s="38">
        <v>8</v>
      </c>
      <c r="M45" s="36" t="str">
        <f t="shared" si="6"/>
        <v/>
      </c>
      <c r="N45" s="37" t="str">
        <f t="shared" si="7"/>
        <v/>
      </c>
      <c r="O45" s="36" t="str">
        <f t="shared" si="8"/>
        <v/>
      </c>
      <c r="P45" s="99"/>
      <c r="Q45" s="44"/>
    </row>
    <row r="46" spans="2:17" x14ac:dyDescent="0.2">
      <c r="B46" s="85"/>
      <c r="C46" s="38">
        <v>9</v>
      </c>
      <c r="D46" s="36" t="str">
        <f t="shared" si="4"/>
        <v/>
      </c>
      <c r="E46" s="37" t="str">
        <f t="shared" si="1"/>
        <v/>
      </c>
      <c r="F46" s="36" t="str">
        <f t="shared" si="2"/>
        <v/>
      </c>
      <c r="G46" s="37" t="str">
        <f t="shared" si="3"/>
        <v/>
      </c>
      <c r="H46" s="36" t="str">
        <f t="shared" si="5"/>
        <v/>
      </c>
      <c r="I46" s="88"/>
      <c r="K46" s="85"/>
      <c r="L46" s="38">
        <v>9</v>
      </c>
      <c r="M46" s="36" t="str">
        <f t="shared" si="6"/>
        <v/>
      </c>
      <c r="N46" s="37" t="str">
        <f t="shared" si="7"/>
        <v/>
      </c>
      <c r="O46" s="36" t="str">
        <f t="shared" si="8"/>
        <v/>
      </c>
      <c r="P46" s="99"/>
      <c r="Q46" s="44"/>
    </row>
    <row r="47" spans="2:17" x14ac:dyDescent="0.2">
      <c r="B47" s="85"/>
      <c r="C47" s="38">
        <v>10</v>
      </c>
      <c r="D47" s="36" t="str">
        <f t="shared" si="4"/>
        <v/>
      </c>
      <c r="E47" s="37" t="str">
        <f t="shared" si="1"/>
        <v/>
      </c>
      <c r="F47" s="36" t="str">
        <f t="shared" si="2"/>
        <v/>
      </c>
      <c r="G47" s="37" t="str">
        <f t="shared" si="3"/>
        <v/>
      </c>
      <c r="H47" s="36" t="str">
        <f t="shared" si="5"/>
        <v/>
      </c>
      <c r="I47" s="88"/>
      <c r="K47" s="85"/>
      <c r="L47" s="38">
        <v>10</v>
      </c>
      <c r="M47" s="36" t="str">
        <f t="shared" si="6"/>
        <v/>
      </c>
      <c r="N47" s="37" t="str">
        <f t="shared" si="7"/>
        <v/>
      </c>
      <c r="O47" s="36" t="str">
        <f t="shared" si="8"/>
        <v/>
      </c>
      <c r="P47" s="99"/>
      <c r="Q47" s="44"/>
    </row>
    <row r="48" spans="2:17" x14ac:dyDescent="0.2">
      <c r="B48" s="85"/>
      <c r="C48" s="35">
        <v>11</v>
      </c>
      <c r="D48" s="36" t="str">
        <f t="shared" si="4"/>
        <v/>
      </c>
      <c r="E48" s="37" t="str">
        <f t="shared" si="1"/>
        <v/>
      </c>
      <c r="F48" s="36" t="str">
        <f t="shared" si="2"/>
        <v/>
      </c>
      <c r="G48" s="37" t="str">
        <f t="shared" si="3"/>
        <v/>
      </c>
      <c r="H48" s="36" t="str">
        <f t="shared" si="5"/>
        <v/>
      </c>
      <c r="I48" s="88"/>
      <c r="K48" s="85"/>
      <c r="L48" s="38">
        <v>11</v>
      </c>
      <c r="M48" s="36" t="str">
        <f t="shared" si="6"/>
        <v/>
      </c>
      <c r="N48" s="37" t="str">
        <f t="shared" si="7"/>
        <v/>
      </c>
      <c r="O48" s="36" t="str">
        <f t="shared" si="8"/>
        <v/>
      </c>
      <c r="P48" s="99"/>
    </row>
    <row r="49" spans="2:16" x14ac:dyDescent="0.2">
      <c r="B49" s="85"/>
      <c r="C49" s="38">
        <v>12</v>
      </c>
      <c r="D49" s="36" t="str">
        <f t="shared" si="4"/>
        <v/>
      </c>
      <c r="E49" s="37" t="str">
        <f t="shared" si="1"/>
        <v/>
      </c>
      <c r="F49" s="36" t="str">
        <f t="shared" si="2"/>
        <v/>
      </c>
      <c r="G49" s="37" t="str">
        <f t="shared" si="3"/>
        <v/>
      </c>
      <c r="H49" s="36" t="str">
        <f t="shared" si="5"/>
        <v/>
      </c>
      <c r="I49" s="88"/>
      <c r="K49" s="85"/>
      <c r="L49" s="38">
        <v>12</v>
      </c>
      <c r="M49" s="36" t="str">
        <f t="shared" si="6"/>
        <v/>
      </c>
      <c r="N49" s="37" t="str">
        <f t="shared" si="7"/>
        <v/>
      </c>
      <c r="O49" s="36" t="str">
        <f t="shared" si="8"/>
        <v/>
      </c>
      <c r="P49" s="99"/>
    </row>
    <row r="50" spans="2:16" x14ac:dyDescent="0.2">
      <c r="B50" s="85"/>
      <c r="C50" s="38">
        <v>13</v>
      </c>
      <c r="D50" s="36" t="str">
        <f t="shared" si="4"/>
        <v/>
      </c>
      <c r="E50" s="37" t="str">
        <f t="shared" si="1"/>
        <v/>
      </c>
      <c r="F50" s="36" t="str">
        <f t="shared" si="2"/>
        <v/>
      </c>
      <c r="G50" s="37" t="str">
        <f t="shared" si="3"/>
        <v/>
      </c>
      <c r="H50" s="36" t="str">
        <f t="shared" si="5"/>
        <v/>
      </c>
      <c r="I50" s="88"/>
      <c r="K50" s="85"/>
      <c r="L50" s="38">
        <v>13</v>
      </c>
      <c r="M50" s="36" t="str">
        <f t="shared" si="6"/>
        <v/>
      </c>
      <c r="N50" s="37" t="str">
        <f t="shared" si="7"/>
        <v/>
      </c>
      <c r="O50" s="36" t="str">
        <f t="shared" si="8"/>
        <v/>
      </c>
      <c r="P50" s="99"/>
    </row>
    <row r="51" spans="2:16" x14ac:dyDescent="0.2">
      <c r="B51" s="85"/>
      <c r="C51" s="38">
        <v>14</v>
      </c>
      <c r="D51" s="36" t="str">
        <f t="shared" si="4"/>
        <v/>
      </c>
      <c r="E51" s="37" t="str">
        <f t="shared" si="1"/>
        <v/>
      </c>
      <c r="F51" s="36" t="str">
        <f t="shared" si="2"/>
        <v/>
      </c>
      <c r="G51" s="37" t="str">
        <f t="shared" si="3"/>
        <v/>
      </c>
      <c r="H51" s="36" t="str">
        <f t="shared" si="5"/>
        <v/>
      </c>
      <c r="I51" s="88"/>
      <c r="K51" s="85"/>
      <c r="L51" s="38">
        <v>14</v>
      </c>
      <c r="M51" s="36" t="str">
        <f t="shared" si="6"/>
        <v/>
      </c>
      <c r="N51" s="37" t="str">
        <f t="shared" si="7"/>
        <v/>
      </c>
      <c r="O51" s="36" t="str">
        <f t="shared" si="8"/>
        <v/>
      </c>
      <c r="P51" s="99"/>
    </row>
    <row r="52" spans="2:16" x14ac:dyDescent="0.2">
      <c r="B52" s="85"/>
      <c r="C52" s="38">
        <v>15</v>
      </c>
      <c r="D52" s="36" t="str">
        <f t="shared" si="4"/>
        <v/>
      </c>
      <c r="E52" s="37" t="str">
        <f t="shared" si="1"/>
        <v/>
      </c>
      <c r="F52" s="36" t="str">
        <f t="shared" si="2"/>
        <v/>
      </c>
      <c r="G52" s="37" t="str">
        <f t="shared" si="3"/>
        <v/>
      </c>
      <c r="H52" s="36" t="str">
        <f t="shared" si="5"/>
        <v/>
      </c>
      <c r="I52" s="88"/>
      <c r="K52" s="85"/>
      <c r="L52" s="38">
        <v>15</v>
      </c>
      <c r="M52" s="36" t="str">
        <f t="shared" si="6"/>
        <v/>
      </c>
      <c r="N52" s="37" t="str">
        <f t="shared" si="7"/>
        <v/>
      </c>
      <c r="O52" s="36" t="str">
        <f t="shared" si="8"/>
        <v/>
      </c>
      <c r="P52" s="99"/>
    </row>
    <row r="53" spans="2:16" x14ac:dyDescent="0.2">
      <c r="B53" s="85"/>
      <c r="C53" s="35">
        <v>16</v>
      </c>
      <c r="D53" s="36" t="str">
        <f t="shared" si="4"/>
        <v/>
      </c>
      <c r="E53" s="37" t="str">
        <f t="shared" si="1"/>
        <v/>
      </c>
      <c r="F53" s="36" t="str">
        <f t="shared" si="2"/>
        <v/>
      </c>
      <c r="G53" s="37" t="str">
        <f t="shared" si="3"/>
        <v/>
      </c>
      <c r="H53" s="36" t="str">
        <f t="shared" si="5"/>
        <v/>
      </c>
      <c r="I53" s="88"/>
      <c r="K53" s="85"/>
      <c r="L53" s="38">
        <v>16</v>
      </c>
      <c r="M53" s="36" t="str">
        <f t="shared" si="6"/>
        <v/>
      </c>
      <c r="N53" s="37" t="str">
        <f t="shared" si="7"/>
        <v/>
      </c>
      <c r="O53" s="36" t="str">
        <f t="shared" si="8"/>
        <v/>
      </c>
      <c r="P53" s="99"/>
    </row>
    <row r="54" spans="2:16" x14ac:dyDescent="0.2">
      <c r="B54" s="85"/>
      <c r="C54" s="38">
        <v>17</v>
      </c>
      <c r="D54" s="36" t="str">
        <f t="shared" si="4"/>
        <v/>
      </c>
      <c r="E54" s="37" t="str">
        <f t="shared" si="1"/>
        <v/>
      </c>
      <c r="F54" s="36" t="str">
        <f t="shared" si="2"/>
        <v/>
      </c>
      <c r="G54" s="37" t="str">
        <f t="shared" si="3"/>
        <v/>
      </c>
      <c r="H54" s="36" t="str">
        <f t="shared" si="5"/>
        <v/>
      </c>
      <c r="I54" s="88"/>
      <c r="K54" s="85"/>
      <c r="L54" s="38">
        <v>17</v>
      </c>
      <c r="M54" s="36" t="str">
        <f t="shared" si="6"/>
        <v/>
      </c>
      <c r="N54" s="37" t="str">
        <f t="shared" si="7"/>
        <v/>
      </c>
      <c r="O54" s="36" t="str">
        <f t="shared" si="8"/>
        <v/>
      </c>
      <c r="P54" s="99"/>
    </row>
    <row r="55" spans="2:16" x14ac:dyDescent="0.2">
      <c r="B55" s="85"/>
      <c r="C55" s="38">
        <v>18</v>
      </c>
      <c r="D55" s="36" t="str">
        <f t="shared" si="4"/>
        <v/>
      </c>
      <c r="E55" s="37" t="str">
        <f t="shared" si="1"/>
        <v/>
      </c>
      <c r="F55" s="36" t="str">
        <f t="shared" si="2"/>
        <v/>
      </c>
      <c r="G55" s="37" t="str">
        <f t="shared" si="3"/>
        <v/>
      </c>
      <c r="H55" s="36" t="str">
        <f t="shared" si="5"/>
        <v/>
      </c>
      <c r="I55" s="88"/>
      <c r="K55" s="85"/>
      <c r="L55" s="38">
        <v>18</v>
      </c>
      <c r="M55" s="36" t="str">
        <f t="shared" si="6"/>
        <v/>
      </c>
      <c r="N55" s="37" t="str">
        <f t="shared" si="7"/>
        <v/>
      </c>
      <c r="O55" s="36" t="str">
        <f t="shared" si="8"/>
        <v/>
      </c>
      <c r="P55" s="99"/>
    </row>
    <row r="56" spans="2:16" x14ac:dyDescent="0.2">
      <c r="B56" s="85"/>
      <c r="C56" s="38">
        <v>19</v>
      </c>
      <c r="D56" s="36" t="str">
        <f t="shared" si="4"/>
        <v/>
      </c>
      <c r="E56" s="37" t="str">
        <f t="shared" si="1"/>
        <v/>
      </c>
      <c r="F56" s="36" t="str">
        <f t="shared" si="2"/>
        <v/>
      </c>
      <c r="G56" s="37" t="str">
        <f t="shared" si="3"/>
        <v/>
      </c>
      <c r="H56" s="36" t="str">
        <f t="shared" si="5"/>
        <v/>
      </c>
      <c r="I56" s="88"/>
      <c r="K56" s="85"/>
      <c r="L56" s="38">
        <v>19</v>
      </c>
      <c r="M56" s="36" t="str">
        <f t="shared" si="6"/>
        <v/>
      </c>
      <c r="N56" s="37" t="str">
        <f t="shared" si="7"/>
        <v/>
      </c>
      <c r="O56" s="36" t="str">
        <f t="shared" si="8"/>
        <v/>
      </c>
      <c r="P56" s="99"/>
    </row>
    <row r="57" spans="2:16" x14ac:dyDescent="0.2">
      <c r="B57" s="85"/>
      <c r="C57" s="38">
        <v>20</v>
      </c>
      <c r="D57" s="36" t="str">
        <f t="shared" si="4"/>
        <v/>
      </c>
      <c r="E57" s="37" t="str">
        <f t="shared" si="1"/>
        <v/>
      </c>
      <c r="F57" s="36" t="str">
        <f t="shared" si="2"/>
        <v/>
      </c>
      <c r="G57" s="37" t="str">
        <f t="shared" si="3"/>
        <v/>
      </c>
      <c r="H57" s="36" t="str">
        <f t="shared" si="5"/>
        <v/>
      </c>
      <c r="I57" s="88"/>
      <c r="K57" s="85"/>
      <c r="L57" s="38">
        <v>20</v>
      </c>
      <c r="M57" s="36" t="str">
        <f t="shared" si="6"/>
        <v/>
      </c>
      <c r="N57" s="37" t="str">
        <f t="shared" si="7"/>
        <v/>
      </c>
      <c r="O57" s="36" t="str">
        <f t="shared" si="8"/>
        <v/>
      </c>
      <c r="P57" s="99"/>
    </row>
    <row r="58" spans="2:16" x14ac:dyDescent="0.2">
      <c r="B58" s="85"/>
      <c r="C58" s="35">
        <v>21</v>
      </c>
      <c r="D58" s="36" t="str">
        <f t="shared" si="4"/>
        <v/>
      </c>
      <c r="E58" s="37" t="str">
        <f t="shared" si="1"/>
        <v/>
      </c>
      <c r="F58" s="36" t="str">
        <f t="shared" si="2"/>
        <v/>
      </c>
      <c r="G58" s="37" t="str">
        <f t="shared" si="3"/>
        <v/>
      </c>
      <c r="H58" s="36" t="str">
        <f t="shared" si="5"/>
        <v/>
      </c>
      <c r="I58" s="88"/>
      <c r="K58" s="85"/>
      <c r="L58" s="38">
        <v>21</v>
      </c>
      <c r="M58" s="36" t="str">
        <f t="shared" si="6"/>
        <v/>
      </c>
      <c r="N58" s="37" t="str">
        <f t="shared" si="7"/>
        <v/>
      </c>
      <c r="O58" s="36" t="str">
        <f t="shared" si="8"/>
        <v/>
      </c>
      <c r="P58" s="99"/>
    </row>
    <row r="59" spans="2:16" x14ac:dyDescent="0.2">
      <c r="B59" s="85"/>
      <c r="C59" s="38">
        <v>22</v>
      </c>
      <c r="D59" s="36" t="str">
        <f t="shared" si="4"/>
        <v/>
      </c>
      <c r="E59" s="37" t="str">
        <f t="shared" si="1"/>
        <v/>
      </c>
      <c r="F59" s="36" t="str">
        <f t="shared" si="2"/>
        <v/>
      </c>
      <c r="G59" s="37" t="str">
        <f t="shared" si="3"/>
        <v/>
      </c>
      <c r="H59" s="36" t="str">
        <f t="shared" si="5"/>
        <v/>
      </c>
      <c r="I59" s="88"/>
      <c r="K59" s="85"/>
      <c r="L59" s="38">
        <v>22</v>
      </c>
      <c r="M59" s="36" t="str">
        <f t="shared" si="6"/>
        <v/>
      </c>
      <c r="N59" s="37" t="str">
        <f t="shared" si="7"/>
        <v/>
      </c>
      <c r="O59" s="36" t="str">
        <f t="shared" si="8"/>
        <v/>
      </c>
      <c r="P59" s="99"/>
    </row>
    <row r="60" spans="2:16" x14ac:dyDescent="0.2">
      <c r="B60" s="85"/>
      <c r="C60" s="38">
        <v>23</v>
      </c>
      <c r="D60" s="36" t="str">
        <f t="shared" si="4"/>
        <v/>
      </c>
      <c r="E60" s="37" t="str">
        <f t="shared" si="1"/>
        <v/>
      </c>
      <c r="F60" s="36" t="str">
        <f t="shared" si="2"/>
        <v/>
      </c>
      <c r="G60" s="37" t="str">
        <f t="shared" si="3"/>
        <v/>
      </c>
      <c r="H60" s="36" t="str">
        <f t="shared" si="5"/>
        <v/>
      </c>
      <c r="I60" s="88"/>
      <c r="K60" s="85"/>
      <c r="L60" s="38">
        <v>23</v>
      </c>
      <c r="M60" s="36" t="str">
        <f t="shared" si="6"/>
        <v/>
      </c>
      <c r="N60" s="37" t="str">
        <f t="shared" si="7"/>
        <v/>
      </c>
      <c r="O60" s="36" t="str">
        <f t="shared" si="8"/>
        <v/>
      </c>
      <c r="P60" s="99"/>
    </row>
    <row r="61" spans="2:16" x14ac:dyDescent="0.2">
      <c r="B61" s="85"/>
      <c r="C61" s="38">
        <v>24</v>
      </c>
      <c r="D61" s="36" t="str">
        <f t="shared" si="4"/>
        <v/>
      </c>
      <c r="E61" s="37" t="str">
        <f t="shared" si="1"/>
        <v/>
      </c>
      <c r="F61" s="36" t="str">
        <f t="shared" si="2"/>
        <v/>
      </c>
      <c r="G61" s="37" t="str">
        <f t="shared" si="3"/>
        <v/>
      </c>
      <c r="H61" s="36" t="str">
        <f t="shared" si="5"/>
        <v/>
      </c>
      <c r="I61" s="88"/>
      <c r="K61" s="85"/>
      <c r="L61" s="38">
        <v>24</v>
      </c>
      <c r="M61" s="36" t="str">
        <f t="shared" si="6"/>
        <v/>
      </c>
      <c r="N61" s="37" t="str">
        <f t="shared" si="7"/>
        <v/>
      </c>
      <c r="O61" s="36" t="str">
        <f t="shared" si="8"/>
        <v/>
      </c>
      <c r="P61" s="99"/>
    </row>
    <row r="62" spans="2:16" x14ac:dyDescent="0.2">
      <c r="B62" s="85"/>
      <c r="C62" s="38">
        <v>25</v>
      </c>
      <c r="D62" s="36" t="str">
        <f t="shared" si="4"/>
        <v/>
      </c>
      <c r="E62" s="37" t="str">
        <f t="shared" si="1"/>
        <v/>
      </c>
      <c r="F62" s="36" t="str">
        <f t="shared" si="2"/>
        <v/>
      </c>
      <c r="G62" s="37" t="str">
        <f t="shared" si="3"/>
        <v/>
      </c>
      <c r="H62" s="36" t="str">
        <f t="shared" si="5"/>
        <v/>
      </c>
      <c r="I62" s="88"/>
      <c r="K62" s="85"/>
      <c r="L62" s="38">
        <v>25</v>
      </c>
      <c r="M62" s="36" t="str">
        <f t="shared" si="6"/>
        <v/>
      </c>
      <c r="N62" s="37" t="str">
        <f t="shared" si="7"/>
        <v/>
      </c>
      <c r="O62" s="36" t="str">
        <f t="shared" si="8"/>
        <v/>
      </c>
      <c r="P62" s="99"/>
    </row>
    <row r="63" spans="2:16" x14ac:dyDescent="0.2">
      <c r="B63" s="85"/>
      <c r="C63" s="35">
        <v>26</v>
      </c>
      <c r="D63" s="36" t="str">
        <f t="shared" si="4"/>
        <v/>
      </c>
      <c r="E63" s="37" t="str">
        <f t="shared" si="1"/>
        <v/>
      </c>
      <c r="F63" s="36" t="str">
        <f t="shared" si="2"/>
        <v/>
      </c>
      <c r="G63" s="37" t="str">
        <f t="shared" si="3"/>
        <v/>
      </c>
      <c r="H63" s="36" t="str">
        <f t="shared" si="5"/>
        <v/>
      </c>
      <c r="I63" s="88"/>
      <c r="K63" s="85"/>
      <c r="L63" s="38">
        <v>26</v>
      </c>
      <c r="M63" s="36" t="str">
        <f t="shared" si="6"/>
        <v/>
      </c>
      <c r="N63" s="37" t="str">
        <f t="shared" si="7"/>
        <v/>
      </c>
      <c r="O63" s="36" t="str">
        <f t="shared" si="8"/>
        <v/>
      </c>
      <c r="P63" s="99"/>
    </row>
    <row r="64" spans="2:16" x14ac:dyDescent="0.2">
      <c r="B64" s="85"/>
      <c r="C64" s="38">
        <v>27</v>
      </c>
      <c r="D64" s="36" t="str">
        <f t="shared" si="4"/>
        <v/>
      </c>
      <c r="E64" s="37" t="str">
        <f t="shared" si="1"/>
        <v/>
      </c>
      <c r="F64" s="36" t="str">
        <f t="shared" si="2"/>
        <v/>
      </c>
      <c r="G64" s="37" t="str">
        <f t="shared" si="3"/>
        <v/>
      </c>
      <c r="H64" s="36" t="str">
        <f t="shared" si="5"/>
        <v/>
      </c>
      <c r="I64" s="88"/>
      <c r="K64" s="85"/>
      <c r="L64" s="38">
        <v>27</v>
      </c>
      <c r="M64" s="36" t="str">
        <f t="shared" si="6"/>
        <v/>
      </c>
      <c r="N64" s="37" t="str">
        <f t="shared" si="7"/>
        <v/>
      </c>
      <c r="O64" s="36" t="str">
        <f t="shared" si="8"/>
        <v/>
      </c>
      <c r="P64" s="99"/>
    </row>
    <row r="65" spans="2:16" x14ac:dyDescent="0.2">
      <c r="B65" s="85"/>
      <c r="C65" s="38">
        <v>28</v>
      </c>
      <c r="D65" s="36" t="str">
        <f t="shared" si="4"/>
        <v/>
      </c>
      <c r="E65" s="37" t="str">
        <f t="shared" si="1"/>
        <v/>
      </c>
      <c r="F65" s="36" t="str">
        <f t="shared" si="2"/>
        <v/>
      </c>
      <c r="G65" s="37" t="str">
        <f t="shared" si="3"/>
        <v/>
      </c>
      <c r="H65" s="36" t="str">
        <f t="shared" si="5"/>
        <v/>
      </c>
      <c r="I65" s="88"/>
      <c r="K65" s="85"/>
      <c r="L65" s="38">
        <v>28</v>
      </c>
      <c r="M65" s="36" t="str">
        <f t="shared" si="6"/>
        <v/>
      </c>
      <c r="N65" s="37" t="str">
        <f t="shared" si="7"/>
        <v/>
      </c>
      <c r="O65" s="36" t="str">
        <f t="shared" si="8"/>
        <v/>
      </c>
      <c r="P65" s="99"/>
    </row>
    <row r="66" spans="2:16" x14ac:dyDescent="0.2">
      <c r="B66" s="85"/>
      <c r="C66" s="38">
        <v>29</v>
      </c>
      <c r="D66" s="36" t="str">
        <f t="shared" si="4"/>
        <v/>
      </c>
      <c r="E66" s="37" t="str">
        <f t="shared" si="1"/>
        <v/>
      </c>
      <c r="F66" s="36" t="str">
        <f t="shared" si="2"/>
        <v/>
      </c>
      <c r="G66" s="37" t="str">
        <f t="shared" si="3"/>
        <v/>
      </c>
      <c r="H66" s="36" t="str">
        <f t="shared" si="5"/>
        <v/>
      </c>
      <c r="I66" s="88"/>
      <c r="K66" s="85"/>
      <c r="L66" s="38">
        <v>29</v>
      </c>
      <c r="M66" s="36" t="str">
        <f t="shared" si="6"/>
        <v/>
      </c>
      <c r="N66" s="37" t="str">
        <f t="shared" si="7"/>
        <v/>
      </c>
      <c r="O66" s="36" t="str">
        <f t="shared" si="8"/>
        <v/>
      </c>
      <c r="P66" s="99"/>
    </row>
    <row r="67" spans="2:16" x14ac:dyDescent="0.2">
      <c r="B67" s="85"/>
      <c r="C67" s="38">
        <v>30</v>
      </c>
      <c r="D67" s="36" t="str">
        <f t="shared" si="4"/>
        <v/>
      </c>
      <c r="E67" s="37" t="str">
        <f t="shared" si="1"/>
        <v/>
      </c>
      <c r="F67" s="36" t="str">
        <f t="shared" si="2"/>
        <v/>
      </c>
      <c r="G67" s="37" t="str">
        <f t="shared" si="3"/>
        <v/>
      </c>
      <c r="H67" s="36" t="str">
        <f t="shared" si="5"/>
        <v/>
      </c>
      <c r="I67" s="88"/>
      <c r="K67" s="85"/>
      <c r="L67" s="38">
        <v>30</v>
      </c>
      <c r="M67" s="36" t="str">
        <f t="shared" si="6"/>
        <v/>
      </c>
      <c r="N67" s="37" t="str">
        <f t="shared" si="7"/>
        <v/>
      </c>
      <c r="O67" s="36" t="str">
        <f t="shared" si="8"/>
        <v/>
      </c>
      <c r="P67" s="99"/>
    </row>
    <row r="68" spans="2:16" x14ac:dyDescent="0.2">
      <c r="B68" s="85"/>
      <c r="C68" s="35">
        <v>31</v>
      </c>
      <c r="D68" s="36" t="str">
        <f t="shared" si="4"/>
        <v/>
      </c>
      <c r="E68" s="37" t="str">
        <f t="shared" si="1"/>
        <v/>
      </c>
      <c r="F68" s="36" t="str">
        <f t="shared" si="2"/>
        <v/>
      </c>
      <c r="G68" s="37" t="str">
        <f t="shared" si="3"/>
        <v/>
      </c>
      <c r="H68" s="36" t="str">
        <f t="shared" si="5"/>
        <v/>
      </c>
      <c r="I68" s="88"/>
      <c r="K68" s="85"/>
      <c r="L68" s="38">
        <v>31</v>
      </c>
      <c r="M68" s="36" t="str">
        <f t="shared" si="6"/>
        <v/>
      </c>
      <c r="N68" s="37" t="str">
        <f t="shared" si="7"/>
        <v/>
      </c>
      <c r="O68" s="36" t="str">
        <f t="shared" si="8"/>
        <v/>
      </c>
      <c r="P68" s="99"/>
    </row>
    <row r="69" spans="2:16" x14ac:dyDescent="0.2">
      <c r="B69" s="85"/>
      <c r="C69" s="38">
        <v>32</v>
      </c>
      <c r="D69" s="36" t="str">
        <f t="shared" si="4"/>
        <v/>
      </c>
      <c r="E69" s="37" t="str">
        <f t="shared" si="1"/>
        <v/>
      </c>
      <c r="F69" s="36" t="str">
        <f t="shared" si="2"/>
        <v/>
      </c>
      <c r="G69" s="37" t="str">
        <f t="shared" si="3"/>
        <v/>
      </c>
      <c r="H69" s="36" t="str">
        <f t="shared" si="5"/>
        <v/>
      </c>
      <c r="I69" s="88"/>
      <c r="K69" s="85"/>
      <c r="L69" s="38">
        <v>32</v>
      </c>
      <c r="M69" s="36" t="str">
        <f t="shared" si="6"/>
        <v/>
      </c>
      <c r="N69" s="37" t="str">
        <f t="shared" si="7"/>
        <v/>
      </c>
      <c r="O69" s="36" t="str">
        <f t="shared" si="8"/>
        <v/>
      </c>
      <c r="P69" s="99"/>
    </row>
    <row r="70" spans="2:16" x14ac:dyDescent="0.2">
      <c r="B70" s="85"/>
      <c r="C70" s="38">
        <v>33</v>
      </c>
      <c r="D70" s="36" t="str">
        <f t="shared" si="4"/>
        <v/>
      </c>
      <c r="E70" s="37" t="str">
        <f t="shared" si="1"/>
        <v/>
      </c>
      <c r="F70" s="36" t="str">
        <f t="shared" si="2"/>
        <v/>
      </c>
      <c r="G70" s="37" t="str">
        <f t="shared" si="3"/>
        <v/>
      </c>
      <c r="H70" s="36" t="str">
        <f t="shared" si="5"/>
        <v/>
      </c>
      <c r="I70" s="88"/>
      <c r="K70" s="85"/>
      <c r="L70" s="38">
        <v>33</v>
      </c>
      <c r="M70" s="36" t="str">
        <f t="shared" si="6"/>
        <v/>
      </c>
      <c r="N70" s="37" t="str">
        <f t="shared" si="7"/>
        <v/>
      </c>
      <c r="O70" s="36" t="str">
        <f t="shared" si="8"/>
        <v/>
      </c>
      <c r="P70" s="99"/>
    </row>
    <row r="71" spans="2:16" x14ac:dyDescent="0.2">
      <c r="B71" s="85"/>
      <c r="C71" s="38">
        <v>34</v>
      </c>
      <c r="D71" s="36" t="str">
        <f t="shared" si="4"/>
        <v/>
      </c>
      <c r="E71" s="37" t="str">
        <f t="shared" si="1"/>
        <v/>
      </c>
      <c r="F71" s="36" t="str">
        <f t="shared" si="2"/>
        <v/>
      </c>
      <c r="G71" s="37" t="str">
        <f t="shared" si="3"/>
        <v/>
      </c>
      <c r="H71" s="36" t="str">
        <f t="shared" si="5"/>
        <v/>
      </c>
      <c r="I71" s="88"/>
      <c r="K71" s="85"/>
      <c r="L71" s="38">
        <v>34</v>
      </c>
      <c r="M71" s="36" t="str">
        <f t="shared" si="6"/>
        <v/>
      </c>
      <c r="N71" s="37" t="str">
        <f t="shared" si="7"/>
        <v/>
      </c>
      <c r="O71" s="36" t="str">
        <f t="shared" si="8"/>
        <v/>
      </c>
      <c r="P71" s="99"/>
    </row>
    <row r="72" spans="2:16" x14ac:dyDescent="0.2">
      <c r="B72" s="85"/>
      <c r="C72" s="38">
        <v>35</v>
      </c>
      <c r="D72" s="36" t="str">
        <f t="shared" si="4"/>
        <v/>
      </c>
      <c r="E72" s="37" t="str">
        <f t="shared" si="1"/>
        <v/>
      </c>
      <c r="F72" s="36" t="str">
        <f t="shared" si="2"/>
        <v/>
      </c>
      <c r="G72" s="37" t="str">
        <f t="shared" si="3"/>
        <v/>
      </c>
      <c r="H72" s="36" t="str">
        <f t="shared" si="5"/>
        <v/>
      </c>
      <c r="I72" s="88"/>
      <c r="K72" s="85"/>
      <c r="L72" s="38">
        <v>35</v>
      </c>
      <c r="M72" s="36" t="str">
        <f t="shared" si="6"/>
        <v/>
      </c>
      <c r="N72" s="37" t="str">
        <f t="shared" si="7"/>
        <v/>
      </c>
      <c r="O72" s="36" t="str">
        <f t="shared" si="8"/>
        <v/>
      </c>
      <c r="P72" s="99"/>
    </row>
    <row r="73" spans="2:16" x14ac:dyDescent="0.2">
      <c r="B73" s="85"/>
      <c r="C73" s="35">
        <v>36</v>
      </c>
      <c r="D73" s="36" t="str">
        <f t="shared" si="4"/>
        <v/>
      </c>
      <c r="E73" s="37" t="str">
        <f t="shared" si="1"/>
        <v/>
      </c>
      <c r="F73" s="36" t="str">
        <f t="shared" si="2"/>
        <v/>
      </c>
      <c r="G73" s="37" t="str">
        <f t="shared" si="3"/>
        <v/>
      </c>
      <c r="H73" s="36" t="str">
        <f t="shared" si="5"/>
        <v/>
      </c>
      <c r="I73" s="88"/>
      <c r="K73" s="85"/>
      <c r="L73" s="38">
        <v>36</v>
      </c>
      <c r="M73" s="36" t="str">
        <f t="shared" si="6"/>
        <v/>
      </c>
      <c r="N73" s="37" t="str">
        <f t="shared" si="7"/>
        <v/>
      </c>
      <c r="O73" s="36" t="str">
        <f t="shared" si="8"/>
        <v/>
      </c>
      <c r="P73" s="99"/>
    </row>
    <row r="74" spans="2:16" x14ac:dyDescent="0.2">
      <c r="B74" s="85"/>
      <c r="C74" s="38">
        <v>37</v>
      </c>
      <c r="D74" s="36" t="str">
        <f t="shared" si="4"/>
        <v/>
      </c>
      <c r="E74" s="37" t="str">
        <f t="shared" si="1"/>
        <v/>
      </c>
      <c r="F74" s="36" t="str">
        <f t="shared" si="2"/>
        <v/>
      </c>
      <c r="G74" s="37" t="str">
        <f t="shared" si="3"/>
        <v/>
      </c>
      <c r="H74" s="36" t="str">
        <f t="shared" si="5"/>
        <v/>
      </c>
      <c r="I74" s="88"/>
      <c r="K74" s="85"/>
      <c r="L74" s="38">
        <v>37</v>
      </c>
      <c r="M74" s="36" t="str">
        <f t="shared" si="6"/>
        <v/>
      </c>
      <c r="N74" s="37" t="str">
        <f t="shared" si="7"/>
        <v/>
      </c>
      <c r="O74" s="36" t="str">
        <f t="shared" si="8"/>
        <v/>
      </c>
      <c r="P74" s="99"/>
    </row>
    <row r="75" spans="2:16" x14ac:dyDescent="0.2">
      <c r="B75" s="85"/>
      <c r="C75" s="38">
        <v>38</v>
      </c>
      <c r="D75" s="36" t="str">
        <f t="shared" si="4"/>
        <v/>
      </c>
      <c r="E75" s="37" t="str">
        <f t="shared" si="1"/>
        <v/>
      </c>
      <c r="F75" s="36" t="str">
        <f t="shared" si="2"/>
        <v/>
      </c>
      <c r="G75" s="37" t="str">
        <f t="shared" si="3"/>
        <v/>
      </c>
      <c r="H75" s="36" t="str">
        <f t="shared" si="5"/>
        <v/>
      </c>
      <c r="I75" s="88"/>
      <c r="K75" s="85"/>
      <c r="L75" s="38">
        <v>38</v>
      </c>
      <c r="M75" s="36" t="str">
        <f t="shared" si="6"/>
        <v/>
      </c>
      <c r="N75" s="37" t="str">
        <f t="shared" si="7"/>
        <v/>
      </c>
      <c r="O75" s="36" t="str">
        <f t="shared" si="8"/>
        <v/>
      </c>
      <c r="P75" s="99"/>
    </row>
    <row r="76" spans="2:16" x14ac:dyDescent="0.2">
      <c r="B76" s="85"/>
      <c r="C76" s="38">
        <v>39</v>
      </c>
      <c r="D76" s="36" t="str">
        <f t="shared" si="4"/>
        <v/>
      </c>
      <c r="E76" s="37" t="str">
        <f t="shared" si="1"/>
        <v/>
      </c>
      <c r="F76" s="36" t="str">
        <f t="shared" si="2"/>
        <v/>
      </c>
      <c r="G76" s="37" t="str">
        <f t="shared" si="3"/>
        <v/>
      </c>
      <c r="H76" s="36" t="str">
        <f t="shared" si="5"/>
        <v/>
      </c>
      <c r="I76" s="88"/>
      <c r="K76" s="85"/>
      <c r="L76" s="38">
        <v>39</v>
      </c>
      <c r="M76" s="36" t="str">
        <f t="shared" si="6"/>
        <v/>
      </c>
      <c r="N76" s="37" t="str">
        <f t="shared" si="7"/>
        <v/>
      </c>
      <c r="O76" s="36" t="str">
        <f t="shared" si="8"/>
        <v/>
      </c>
      <c r="P76" s="99"/>
    </row>
    <row r="77" spans="2:16" x14ac:dyDescent="0.2">
      <c r="B77" s="85"/>
      <c r="C77" s="38">
        <v>40</v>
      </c>
      <c r="D77" s="36" t="str">
        <f t="shared" si="4"/>
        <v/>
      </c>
      <c r="E77" s="37" t="str">
        <f t="shared" si="1"/>
        <v/>
      </c>
      <c r="F77" s="36" t="str">
        <f t="shared" si="2"/>
        <v/>
      </c>
      <c r="G77" s="37" t="str">
        <f t="shared" si="3"/>
        <v/>
      </c>
      <c r="H77" s="36" t="str">
        <f t="shared" si="5"/>
        <v/>
      </c>
      <c r="I77" s="88"/>
      <c r="K77" s="85"/>
      <c r="L77" s="38">
        <v>40</v>
      </c>
      <c r="M77" s="36" t="str">
        <f t="shared" si="6"/>
        <v/>
      </c>
      <c r="N77" s="37" t="str">
        <f t="shared" si="7"/>
        <v/>
      </c>
      <c r="O77" s="36" t="str">
        <f t="shared" si="8"/>
        <v/>
      </c>
      <c r="P77" s="99"/>
    </row>
    <row r="78" spans="2:16" x14ac:dyDescent="0.2">
      <c r="B78" s="85"/>
      <c r="C78" s="35">
        <v>41</v>
      </c>
      <c r="D78" s="36" t="str">
        <f t="shared" si="4"/>
        <v/>
      </c>
      <c r="E78" s="37" t="str">
        <f t="shared" si="1"/>
        <v/>
      </c>
      <c r="F78" s="36" t="str">
        <f t="shared" si="2"/>
        <v/>
      </c>
      <c r="G78" s="37" t="str">
        <f t="shared" si="3"/>
        <v/>
      </c>
      <c r="H78" s="36" t="str">
        <f t="shared" si="5"/>
        <v/>
      </c>
      <c r="I78" s="88"/>
      <c r="K78" s="85"/>
      <c r="L78" s="38">
        <v>41</v>
      </c>
      <c r="M78" s="36" t="str">
        <f t="shared" si="6"/>
        <v/>
      </c>
      <c r="N78" s="37" t="str">
        <f t="shared" si="7"/>
        <v/>
      </c>
      <c r="O78" s="36" t="str">
        <f t="shared" si="8"/>
        <v/>
      </c>
      <c r="P78" s="99"/>
    </row>
    <row r="79" spans="2:16" x14ac:dyDescent="0.2">
      <c r="B79" s="85"/>
      <c r="C79" s="38">
        <v>42</v>
      </c>
      <c r="D79" s="36" t="str">
        <f t="shared" si="4"/>
        <v/>
      </c>
      <c r="E79" s="37" t="str">
        <f t="shared" si="1"/>
        <v/>
      </c>
      <c r="F79" s="36" t="str">
        <f t="shared" si="2"/>
        <v/>
      </c>
      <c r="G79" s="37" t="str">
        <f t="shared" si="3"/>
        <v/>
      </c>
      <c r="H79" s="36" t="str">
        <f t="shared" si="5"/>
        <v/>
      </c>
      <c r="I79" s="88"/>
      <c r="K79" s="85"/>
      <c r="L79" s="38">
        <v>42</v>
      </c>
      <c r="M79" s="36" t="str">
        <f t="shared" si="6"/>
        <v/>
      </c>
      <c r="N79" s="37" t="str">
        <f t="shared" si="7"/>
        <v/>
      </c>
      <c r="O79" s="36" t="str">
        <f t="shared" si="8"/>
        <v/>
      </c>
      <c r="P79" s="99"/>
    </row>
    <row r="80" spans="2:16" x14ac:dyDescent="0.2">
      <c r="B80" s="85"/>
      <c r="C80" s="38">
        <v>43</v>
      </c>
      <c r="D80" s="36" t="str">
        <f t="shared" si="4"/>
        <v/>
      </c>
      <c r="E80" s="37" t="str">
        <f t="shared" si="1"/>
        <v/>
      </c>
      <c r="F80" s="36" t="str">
        <f t="shared" si="2"/>
        <v/>
      </c>
      <c r="G80" s="37" t="str">
        <f t="shared" si="3"/>
        <v/>
      </c>
      <c r="H80" s="36" t="str">
        <f t="shared" si="5"/>
        <v/>
      </c>
      <c r="I80" s="88"/>
      <c r="K80" s="85"/>
      <c r="L80" s="38">
        <v>43</v>
      </c>
      <c r="M80" s="36" t="str">
        <f t="shared" si="6"/>
        <v/>
      </c>
      <c r="N80" s="37" t="str">
        <f t="shared" si="7"/>
        <v/>
      </c>
      <c r="O80" s="36" t="str">
        <f t="shared" si="8"/>
        <v/>
      </c>
      <c r="P80" s="99"/>
    </row>
    <row r="81" spans="2:17" x14ac:dyDescent="0.2">
      <c r="B81" s="85"/>
      <c r="C81" s="38">
        <v>44</v>
      </c>
      <c r="D81" s="36" t="str">
        <f t="shared" si="4"/>
        <v/>
      </c>
      <c r="E81" s="37" t="str">
        <f t="shared" si="1"/>
        <v/>
      </c>
      <c r="F81" s="36" t="str">
        <f t="shared" si="2"/>
        <v/>
      </c>
      <c r="G81" s="37" t="str">
        <f t="shared" si="3"/>
        <v/>
      </c>
      <c r="H81" s="36" t="str">
        <f t="shared" si="5"/>
        <v/>
      </c>
      <c r="I81" s="88"/>
      <c r="K81" s="85"/>
      <c r="L81" s="38">
        <v>44</v>
      </c>
      <c r="M81" s="36" t="str">
        <f t="shared" si="6"/>
        <v/>
      </c>
      <c r="N81" s="37" t="str">
        <f t="shared" si="7"/>
        <v/>
      </c>
      <c r="O81" s="36" t="str">
        <f t="shared" si="8"/>
        <v/>
      </c>
      <c r="P81" s="99"/>
    </row>
    <row r="82" spans="2:17" x14ac:dyDescent="0.2">
      <c r="B82" s="85"/>
      <c r="C82" s="38">
        <v>45</v>
      </c>
      <c r="D82" s="36" t="str">
        <f t="shared" si="4"/>
        <v/>
      </c>
      <c r="E82" s="37" t="str">
        <f t="shared" si="1"/>
        <v/>
      </c>
      <c r="F82" s="36" t="str">
        <f t="shared" si="2"/>
        <v/>
      </c>
      <c r="G82" s="37" t="str">
        <f t="shared" si="3"/>
        <v/>
      </c>
      <c r="H82" s="36" t="str">
        <f t="shared" si="5"/>
        <v/>
      </c>
      <c r="I82" s="88"/>
      <c r="K82" s="85"/>
      <c r="L82" s="38">
        <v>45</v>
      </c>
      <c r="M82" s="36" t="str">
        <f t="shared" si="6"/>
        <v/>
      </c>
      <c r="N82" s="37" t="str">
        <f t="shared" si="7"/>
        <v/>
      </c>
      <c r="O82" s="36" t="str">
        <f t="shared" si="8"/>
        <v/>
      </c>
      <c r="P82" s="99"/>
    </row>
    <row r="83" spans="2:17" x14ac:dyDescent="0.2">
      <c r="B83" s="85"/>
      <c r="C83" s="35">
        <v>46</v>
      </c>
      <c r="D83" s="36" t="str">
        <f t="shared" si="4"/>
        <v/>
      </c>
      <c r="E83" s="37" t="str">
        <f t="shared" si="1"/>
        <v/>
      </c>
      <c r="F83" s="36" t="str">
        <f t="shared" si="2"/>
        <v/>
      </c>
      <c r="G83" s="37" t="str">
        <f t="shared" si="3"/>
        <v/>
      </c>
      <c r="H83" s="36" t="str">
        <f t="shared" si="5"/>
        <v/>
      </c>
      <c r="I83" s="88"/>
      <c r="K83" s="85"/>
      <c r="L83" s="38">
        <v>46</v>
      </c>
      <c r="M83" s="36" t="str">
        <f t="shared" si="6"/>
        <v/>
      </c>
      <c r="N83" s="37" t="str">
        <f t="shared" si="7"/>
        <v/>
      </c>
      <c r="O83" s="36" t="str">
        <f t="shared" si="8"/>
        <v/>
      </c>
      <c r="P83" s="99"/>
    </row>
    <row r="84" spans="2:17" x14ac:dyDescent="0.2">
      <c r="B84" s="85"/>
      <c r="C84" s="38">
        <v>47</v>
      </c>
      <c r="D84" s="36" t="str">
        <f t="shared" si="4"/>
        <v/>
      </c>
      <c r="E84" s="37" t="str">
        <f t="shared" si="1"/>
        <v/>
      </c>
      <c r="F84" s="36" t="str">
        <f t="shared" si="2"/>
        <v/>
      </c>
      <c r="G84" s="37" t="str">
        <f t="shared" si="3"/>
        <v/>
      </c>
      <c r="H84" s="36" t="str">
        <f t="shared" si="5"/>
        <v/>
      </c>
      <c r="I84" s="88"/>
      <c r="K84" s="85"/>
      <c r="L84" s="38">
        <v>47</v>
      </c>
      <c r="M84" s="36" t="str">
        <f t="shared" si="6"/>
        <v/>
      </c>
      <c r="N84" s="37" t="str">
        <f t="shared" si="7"/>
        <v/>
      </c>
      <c r="O84" s="36" t="str">
        <f t="shared" si="8"/>
        <v/>
      </c>
      <c r="P84" s="99"/>
    </row>
    <row r="85" spans="2:17" x14ac:dyDescent="0.2">
      <c r="B85" s="85"/>
      <c r="C85" s="38">
        <v>48</v>
      </c>
      <c r="D85" s="36" t="str">
        <f t="shared" si="4"/>
        <v/>
      </c>
      <c r="E85" s="37" t="str">
        <f t="shared" si="1"/>
        <v/>
      </c>
      <c r="F85" s="36" t="str">
        <f t="shared" si="2"/>
        <v/>
      </c>
      <c r="G85" s="37" t="str">
        <f t="shared" si="3"/>
        <v/>
      </c>
      <c r="H85" s="36" t="str">
        <f t="shared" si="5"/>
        <v/>
      </c>
      <c r="I85" s="88"/>
      <c r="K85" s="85"/>
      <c r="L85" s="38">
        <v>48</v>
      </c>
      <c r="M85" s="36" t="str">
        <f t="shared" si="6"/>
        <v/>
      </c>
      <c r="N85" s="37" t="str">
        <f t="shared" si="7"/>
        <v/>
      </c>
      <c r="O85" s="36" t="str">
        <f t="shared" si="8"/>
        <v/>
      </c>
      <c r="P85" s="99"/>
    </row>
    <row r="86" spans="2:17" x14ac:dyDescent="0.2">
      <c r="B86" s="85"/>
      <c r="C86" s="38">
        <v>49</v>
      </c>
      <c r="D86" s="36" t="str">
        <f t="shared" si="4"/>
        <v/>
      </c>
      <c r="E86" s="37" t="str">
        <f t="shared" si="1"/>
        <v/>
      </c>
      <c r="F86" s="36" t="str">
        <f t="shared" si="2"/>
        <v/>
      </c>
      <c r="G86" s="37" t="str">
        <f t="shared" si="3"/>
        <v/>
      </c>
      <c r="H86" s="36" t="str">
        <f t="shared" si="5"/>
        <v/>
      </c>
      <c r="I86" s="88"/>
      <c r="K86" s="85"/>
      <c r="L86" s="38">
        <v>49</v>
      </c>
      <c r="M86" s="36" t="str">
        <f t="shared" si="6"/>
        <v/>
      </c>
      <c r="N86" s="37" t="str">
        <f t="shared" si="7"/>
        <v/>
      </c>
      <c r="O86" s="36" t="str">
        <f t="shared" si="8"/>
        <v/>
      </c>
      <c r="P86" s="99"/>
    </row>
    <row r="87" spans="2:17" x14ac:dyDescent="0.2">
      <c r="B87" s="85"/>
      <c r="C87" s="38">
        <v>50</v>
      </c>
      <c r="D87" s="36" t="str">
        <f t="shared" si="4"/>
        <v/>
      </c>
      <c r="E87" s="37" t="str">
        <f t="shared" si="1"/>
        <v/>
      </c>
      <c r="F87" s="36" t="str">
        <f t="shared" si="2"/>
        <v/>
      </c>
      <c r="G87" s="37" t="str">
        <f t="shared" si="3"/>
        <v/>
      </c>
      <c r="H87" s="36" t="str">
        <f t="shared" si="5"/>
        <v/>
      </c>
      <c r="I87" s="88"/>
      <c r="K87" s="85"/>
      <c r="L87" s="38">
        <v>50</v>
      </c>
      <c r="M87" s="36" t="str">
        <f t="shared" si="6"/>
        <v/>
      </c>
      <c r="N87" s="37" t="str">
        <f t="shared" si="7"/>
        <v/>
      </c>
      <c r="O87" s="36" t="str">
        <f t="shared" si="8"/>
        <v/>
      </c>
      <c r="P87" s="99"/>
    </row>
    <row r="88" spans="2:17" x14ac:dyDescent="0.2">
      <c r="B88" s="89"/>
      <c r="C88" s="90"/>
      <c r="D88" s="90"/>
      <c r="E88" s="90"/>
      <c r="F88" s="90"/>
      <c r="G88" s="90"/>
      <c r="H88" s="90"/>
      <c r="I88" s="91"/>
      <c r="K88" s="89"/>
      <c r="L88" s="90"/>
      <c r="M88" s="90"/>
      <c r="N88" s="90"/>
      <c r="O88" s="90"/>
      <c r="P88" s="102"/>
    </row>
    <row r="89" spans="2:17" x14ac:dyDescent="0.2">
      <c r="I89" s="78"/>
    </row>
    <row r="90" spans="2:17" x14ac:dyDescent="0.2">
      <c r="I90" s="78"/>
    </row>
    <row r="91" spans="2:17" x14ac:dyDescent="0.2">
      <c r="B91" s="127" t="s">
        <v>40</v>
      </c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</row>
    <row r="92" spans="2:17" x14ac:dyDescent="0.2">
      <c r="Q92" s="44"/>
    </row>
    <row r="93" spans="2:17" x14ac:dyDescent="0.2">
      <c r="Q93" s="44"/>
    </row>
    <row r="94" spans="2:17" x14ac:dyDescent="0.2">
      <c r="Q94" s="44"/>
    </row>
    <row r="95" spans="2:17" x14ac:dyDescent="0.2">
      <c r="Q95" s="44"/>
    </row>
    <row r="96" spans="2:17" x14ac:dyDescent="0.2">
      <c r="Q96" s="44"/>
    </row>
    <row r="97" spans="17:17" x14ac:dyDescent="0.2">
      <c r="Q97" s="44"/>
    </row>
    <row r="98" spans="17:17" x14ac:dyDescent="0.2">
      <c r="Q98" s="44"/>
    </row>
    <row r="99" spans="17:17" x14ac:dyDescent="0.2">
      <c r="Q99" s="44"/>
    </row>
    <row r="100" spans="17:17" x14ac:dyDescent="0.2">
      <c r="Q100" s="44"/>
    </row>
    <row r="101" spans="17:17" x14ac:dyDescent="0.2">
      <c r="Q101" s="44"/>
    </row>
    <row r="102" spans="17:17" x14ac:dyDescent="0.2">
      <c r="Q102" s="44"/>
    </row>
    <row r="103" spans="17:17" x14ac:dyDescent="0.2">
      <c r="Q103" s="44"/>
    </row>
    <row r="104" spans="17:17" x14ac:dyDescent="0.2">
      <c r="Q104" s="44"/>
    </row>
    <row r="105" spans="17:17" x14ac:dyDescent="0.2">
      <c r="Q105" s="44"/>
    </row>
    <row r="106" spans="17:17" x14ac:dyDescent="0.2">
      <c r="Q106" s="44"/>
    </row>
    <row r="107" spans="17:17" x14ac:dyDescent="0.2">
      <c r="Q107" s="44"/>
    </row>
    <row r="108" spans="17:17" x14ac:dyDescent="0.2">
      <c r="Q108" s="44"/>
    </row>
    <row r="109" spans="17:17" x14ac:dyDescent="0.2">
      <c r="Q109" s="44"/>
    </row>
    <row r="110" spans="17:17" x14ac:dyDescent="0.2">
      <c r="Q110" s="44"/>
    </row>
    <row r="111" spans="17:17" x14ac:dyDescent="0.2">
      <c r="Q111" s="44"/>
    </row>
    <row r="112" spans="17:17" x14ac:dyDescent="0.2">
      <c r="Q112" s="44"/>
    </row>
    <row r="113" spans="17:17" x14ac:dyDescent="0.2">
      <c r="Q113" s="44"/>
    </row>
    <row r="114" spans="17:17" x14ac:dyDescent="0.2">
      <c r="Q114" s="44"/>
    </row>
    <row r="115" spans="17:17" x14ac:dyDescent="0.2">
      <c r="Q115" s="44"/>
    </row>
    <row r="116" spans="17:17" x14ac:dyDescent="0.2">
      <c r="Q116" s="44"/>
    </row>
    <row r="117" spans="17:17" x14ac:dyDescent="0.2">
      <c r="Q117" s="44"/>
    </row>
    <row r="118" spans="17:17" x14ac:dyDescent="0.2">
      <c r="Q118" s="44"/>
    </row>
    <row r="119" spans="17:17" x14ac:dyDescent="0.2">
      <c r="Q119" s="44"/>
    </row>
    <row r="120" spans="17:17" x14ac:dyDescent="0.2">
      <c r="Q120" s="44"/>
    </row>
    <row r="121" spans="17:17" x14ac:dyDescent="0.2">
      <c r="Q121" s="44"/>
    </row>
    <row r="122" spans="17:17" x14ac:dyDescent="0.2">
      <c r="Q122" s="44"/>
    </row>
    <row r="123" spans="17:17" x14ac:dyDescent="0.2">
      <c r="Q123" s="44"/>
    </row>
    <row r="124" spans="17:17" x14ac:dyDescent="0.2">
      <c r="Q124" s="44"/>
    </row>
    <row r="125" spans="17:17" x14ac:dyDescent="0.2">
      <c r="Q125" s="44"/>
    </row>
    <row r="126" spans="17:17" x14ac:dyDescent="0.2">
      <c r="Q126" s="44"/>
    </row>
    <row r="127" spans="17:17" x14ac:dyDescent="0.2">
      <c r="Q127" s="44"/>
    </row>
    <row r="128" spans="17:17" x14ac:dyDescent="0.2">
      <c r="Q128" s="44"/>
    </row>
    <row r="129" spans="17:17" x14ac:dyDescent="0.2">
      <c r="Q129" s="44"/>
    </row>
    <row r="130" spans="17:17" x14ac:dyDescent="0.2">
      <c r="Q130" s="44"/>
    </row>
    <row r="131" spans="17:17" x14ac:dyDescent="0.2">
      <c r="Q131" s="44"/>
    </row>
    <row r="132" spans="17:17" x14ac:dyDescent="0.2">
      <c r="Q132" s="44"/>
    </row>
    <row r="133" spans="17:17" x14ac:dyDescent="0.2">
      <c r="Q133" s="44"/>
    </row>
    <row r="134" spans="17:17" x14ac:dyDescent="0.2">
      <c r="Q134" s="44"/>
    </row>
    <row r="135" spans="17:17" x14ac:dyDescent="0.2">
      <c r="Q135" s="44"/>
    </row>
    <row r="136" spans="17:17" x14ac:dyDescent="0.2">
      <c r="Q136" s="44"/>
    </row>
    <row r="137" spans="17:17" x14ac:dyDescent="0.2">
      <c r="Q137" s="44"/>
    </row>
    <row r="138" spans="17:17" x14ac:dyDescent="0.2">
      <c r="Q138" s="44"/>
    </row>
    <row r="139" spans="17:17" x14ac:dyDescent="0.2">
      <c r="Q139" s="44"/>
    </row>
    <row r="140" spans="17:17" x14ac:dyDescent="0.2">
      <c r="Q140" s="44"/>
    </row>
    <row r="141" spans="17:17" x14ac:dyDescent="0.2">
      <c r="Q141" s="44"/>
    </row>
    <row r="142" spans="17:17" x14ac:dyDescent="0.2">
      <c r="Q142" s="44"/>
    </row>
    <row r="143" spans="17:17" x14ac:dyDescent="0.2">
      <c r="Q143" s="44"/>
    </row>
    <row r="144" spans="17:17" x14ac:dyDescent="0.2">
      <c r="Q144" s="44"/>
    </row>
    <row r="145" spans="17:17" x14ac:dyDescent="0.2">
      <c r="Q145" s="44"/>
    </row>
    <row r="146" spans="17:17" x14ac:dyDescent="0.2">
      <c r="Q146" s="44"/>
    </row>
    <row r="147" spans="17:17" x14ac:dyDescent="0.2">
      <c r="Q147" s="44"/>
    </row>
    <row r="148" spans="17:17" x14ac:dyDescent="0.2">
      <c r="Q148" s="44"/>
    </row>
    <row r="149" spans="17:17" x14ac:dyDescent="0.2">
      <c r="Q149" s="44"/>
    </row>
    <row r="150" spans="17:17" x14ac:dyDescent="0.2">
      <c r="Q150" s="44"/>
    </row>
    <row r="151" spans="17:17" x14ac:dyDescent="0.2">
      <c r="Q151" s="44"/>
    </row>
    <row r="152" spans="17:17" x14ac:dyDescent="0.2">
      <c r="Q152" s="44"/>
    </row>
    <row r="153" spans="17:17" x14ac:dyDescent="0.2">
      <c r="Q153" s="44"/>
    </row>
  </sheetData>
  <mergeCells count="29">
    <mergeCell ref="B20:F20"/>
    <mergeCell ref="C33:H33"/>
    <mergeCell ref="L33:O33"/>
    <mergeCell ref="C35:C36"/>
    <mergeCell ref="M35:M36"/>
    <mergeCell ref="N35:N36"/>
    <mergeCell ref="O35:O36"/>
    <mergeCell ref="D35:D36"/>
    <mergeCell ref="E35:E36"/>
    <mergeCell ref="F35:F36"/>
    <mergeCell ref="G35:G36"/>
    <mergeCell ref="H35:H36"/>
    <mergeCell ref="L35:L36"/>
    <mergeCell ref="B91:P91"/>
    <mergeCell ref="B13:F13"/>
    <mergeCell ref="B27:I30"/>
    <mergeCell ref="B2:L2"/>
    <mergeCell ref="B3:L7"/>
    <mergeCell ref="B9:G9"/>
    <mergeCell ref="B11:G11"/>
    <mergeCell ref="B12:F12"/>
    <mergeCell ref="B23:F23"/>
    <mergeCell ref="B24:E24"/>
    <mergeCell ref="B25:F25"/>
    <mergeCell ref="B14:F14"/>
    <mergeCell ref="B15:F15"/>
    <mergeCell ref="B16:F16"/>
    <mergeCell ref="B17:E17"/>
    <mergeCell ref="B19:F19"/>
  </mergeCells>
  <pageMargins left="0.70866141732283472" right="0.70866141732283472" top="0.74803149606299213" bottom="0.74803149606299213" header="0.31496062992125984" footer="0.31496062992125984"/>
  <pageSetup paperSize="9" scale="88" fitToHeight="3" orientation="portrait" r:id="rId1"/>
  <headerFooter>
    <oddHeader>&amp;R&amp;A</oddHeader>
    <oddFooter>&amp;LSara&amp;CPage &amp;P&amp;R&amp;D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B1:AB161"/>
  <sheetViews>
    <sheetView showGridLines="0" zoomScale="115" zoomScaleNormal="115" workbookViewId="0">
      <selection activeCell="O2" sqref="O2"/>
    </sheetView>
  </sheetViews>
  <sheetFormatPr baseColWidth="10" defaultColWidth="11.1640625" defaultRowHeight="16" x14ac:dyDescent="0.2"/>
  <cols>
    <col min="1" max="1" width="6.5" style="6" customWidth="1"/>
    <col min="2" max="2" width="2.83203125" style="6" customWidth="1"/>
    <col min="3" max="3" width="7.33203125" style="6" customWidth="1"/>
    <col min="4" max="9" width="9.83203125" style="6" customWidth="1"/>
    <col min="10" max="10" width="2.83203125" style="6" customWidth="1"/>
    <col min="11" max="11" width="3.83203125" style="6" customWidth="1"/>
    <col min="12" max="12" width="2.83203125" style="6" customWidth="1"/>
    <col min="13" max="13" width="9.83203125" style="6" customWidth="1"/>
    <col min="14" max="16" width="11.1640625" style="6"/>
    <col min="17" max="17" width="2.83203125" style="6" customWidth="1"/>
    <col min="18" max="18" width="11.1640625" style="11"/>
    <col min="19" max="19" width="14" style="11" bestFit="1" customWidth="1"/>
    <col min="20" max="16384" width="11.1640625" style="6"/>
  </cols>
  <sheetData>
    <row r="1" spans="2:25" s="1" customFormat="1" x14ac:dyDescent="0.2">
      <c r="I1" s="2"/>
      <c r="J1" s="2"/>
      <c r="R1" s="111"/>
      <c r="S1" s="64"/>
    </row>
    <row r="2" spans="2:25" s="1" customFormat="1" ht="19" x14ac:dyDescent="0.2">
      <c r="B2" s="119" t="s">
        <v>41</v>
      </c>
      <c r="C2" s="119"/>
      <c r="D2" s="119"/>
      <c r="E2" s="119"/>
      <c r="F2" s="119"/>
      <c r="G2" s="119"/>
      <c r="H2" s="119"/>
      <c r="I2" s="119"/>
      <c r="J2" s="119"/>
      <c r="K2" s="119"/>
      <c r="L2" s="119"/>
      <c r="M2" s="119"/>
      <c r="R2" s="111"/>
      <c r="S2" s="64"/>
    </row>
    <row r="3" spans="2:25" s="1" customFormat="1" x14ac:dyDescent="0.2">
      <c r="B3" s="135" t="s">
        <v>43</v>
      </c>
      <c r="C3" s="135"/>
      <c r="D3" s="136"/>
      <c r="E3" s="136"/>
      <c r="F3" s="136"/>
      <c r="G3" s="136"/>
      <c r="H3" s="136"/>
      <c r="I3" s="136"/>
      <c r="J3" s="136"/>
      <c r="K3" s="136"/>
      <c r="L3" s="136"/>
      <c r="M3" s="136"/>
      <c r="R3" s="111"/>
      <c r="S3" s="64"/>
    </row>
    <row r="4" spans="2:25" s="1" customFormat="1" x14ac:dyDescent="0.2">
      <c r="B4" s="135"/>
      <c r="C4" s="135"/>
      <c r="D4" s="136"/>
      <c r="E4" s="136"/>
      <c r="F4" s="136"/>
      <c r="G4" s="136"/>
      <c r="H4" s="136"/>
      <c r="I4" s="136"/>
      <c r="J4" s="136"/>
      <c r="K4" s="136"/>
      <c r="L4" s="136"/>
      <c r="M4" s="136"/>
      <c r="R4" s="111"/>
      <c r="S4" s="64"/>
    </row>
    <row r="5" spans="2:25" s="1" customFormat="1" x14ac:dyDescent="0.2">
      <c r="B5" s="135"/>
      <c r="C5" s="135"/>
      <c r="D5" s="136"/>
      <c r="E5" s="136"/>
      <c r="F5" s="136"/>
      <c r="G5" s="136"/>
      <c r="H5" s="136"/>
      <c r="I5" s="136"/>
      <c r="J5" s="136"/>
      <c r="K5" s="136"/>
      <c r="L5" s="136"/>
      <c r="M5" s="136"/>
      <c r="R5" s="111"/>
      <c r="S5" s="65"/>
      <c r="T5"/>
      <c r="U5"/>
      <c r="V5"/>
      <c r="W5"/>
      <c r="X5"/>
      <c r="Y5"/>
    </row>
    <row r="6" spans="2:25" s="1" customFormat="1" x14ac:dyDescent="0.2">
      <c r="B6" s="135"/>
      <c r="C6" s="135"/>
      <c r="D6" s="136"/>
      <c r="E6" s="136"/>
      <c r="F6" s="136"/>
      <c r="G6" s="136"/>
      <c r="H6" s="136"/>
      <c r="I6" s="136"/>
      <c r="J6" s="136"/>
      <c r="K6" s="136"/>
      <c r="L6" s="136"/>
      <c r="M6" s="136"/>
      <c r="R6" s="111"/>
      <c r="S6" s="65"/>
      <c r="T6"/>
      <c r="U6"/>
      <c r="V6"/>
      <c r="W6"/>
      <c r="X6"/>
      <c r="Y6"/>
    </row>
    <row r="7" spans="2:25" s="1" customFormat="1" x14ac:dyDescent="0.2">
      <c r="B7" s="136"/>
      <c r="C7" s="136"/>
      <c r="D7" s="136"/>
      <c r="E7" s="136"/>
      <c r="F7" s="136"/>
      <c r="G7" s="136"/>
      <c r="H7" s="136"/>
      <c r="I7" s="136"/>
      <c r="J7" s="136"/>
      <c r="K7" s="136"/>
      <c r="L7" s="136"/>
      <c r="M7" s="136"/>
      <c r="R7" s="111"/>
      <c r="S7" s="65"/>
      <c r="T7"/>
      <c r="U7"/>
      <c r="V7"/>
      <c r="W7"/>
      <c r="X7"/>
      <c r="Y7"/>
    </row>
    <row r="8" spans="2:25" s="1" customFormat="1" x14ac:dyDescent="0.2">
      <c r="B8" s="104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  <c r="R8" s="111"/>
      <c r="S8" s="65"/>
      <c r="T8"/>
      <c r="U8"/>
      <c r="V8"/>
      <c r="W8"/>
      <c r="X8"/>
      <c r="Y8"/>
    </row>
    <row r="9" spans="2:25" s="1" customFormat="1" x14ac:dyDescent="0.2">
      <c r="B9" s="125" t="s">
        <v>1</v>
      </c>
      <c r="C9" s="125"/>
      <c r="D9" s="125"/>
      <c r="E9" s="125"/>
      <c r="F9" s="125"/>
      <c r="G9" s="125"/>
      <c r="I9" s="2"/>
      <c r="J9" s="2"/>
      <c r="O9"/>
      <c r="P9"/>
      <c r="Q9"/>
      <c r="R9" s="65"/>
      <c r="S9" s="65"/>
      <c r="T9"/>
      <c r="U9"/>
      <c r="V9"/>
      <c r="W9"/>
      <c r="X9"/>
      <c r="Y9"/>
    </row>
    <row r="10" spans="2:25" x14ac:dyDescent="0.2">
      <c r="O10"/>
      <c r="P10"/>
      <c r="Q10"/>
      <c r="R10" s="65"/>
      <c r="S10" s="65"/>
      <c r="T10"/>
      <c r="U10"/>
      <c r="V10"/>
      <c r="W10"/>
      <c r="X10"/>
      <c r="Y10"/>
    </row>
    <row r="11" spans="2:25" x14ac:dyDescent="0.2">
      <c r="B11" s="126" t="s">
        <v>2</v>
      </c>
      <c r="C11" s="126"/>
      <c r="D11" s="126"/>
      <c r="E11" s="126"/>
      <c r="F11" s="126"/>
      <c r="G11" s="126"/>
      <c r="O11"/>
      <c r="P11"/>
      <c r="Q11"/>
      <c r="R11" s="65"/>
      <c r="S11" s="65"/>
      <c r="T11"/>
      <c r="U11"/>
      <c r="V11"/>
      <c r="W11"/>
      <c r="X11"/>
      <c r="Y11"/>
    </row>
    <row r="12" spans="2:25" s="8" customFormat="1" x14ac:dyDescent="0.2">
      <c r="B12" s="120" t="s">
        <v>3</v>
      </c>
      <c r="C12" s="120"/>
      <c r="D12" s="120"/>
      <c r="E12" s="120"/>
      <c r="F12" s="120"/>
      <c r="G12" s="7">
        <v>8333.33</v>
      </c>
      <c r="H12"/>
      <c r="I12"/>
      <c r="J12"/>
      <c r="R12" s="65"/>
      <c r="S12" s="65"/>
      <c r="T12"/>
      <c r="U12"/>
      <c r="V12"/>
      <c r="W12"/>
      <c r="X12"/>
      <c r="Y12"/>
    </row>
    <row r="13" spans="2:25" x14ac:dyDescent="0.2">
      <c r="B13" s="124" t="s">
        <v>4</v>
      </c>
      <c r="C13" s="124"/>
      <c r="D13" s="124"/>
      <c r="E13" s="124"/>
      <c r="F13" s="124"/>
      <c r="G13" s="10">
        <v>60</v>
      </c>
      <c r="H13"/>
      <c r="I13"/>
      <c r="J13"/>
      <c r="R13" s="65"/>
      <c r="S13"/>
      <c r="T13"/>
      <c r="U13"/>
      <c r="V13"/>
      <c r="W13"/>
      <c r="X13"/>
      <c r="Y13"/>
    </row>
    <row r="14" spans="2:25" s="8" customFormat="1" x14ac:dyDescent="0.2">
      <c r="B14" s="124" t="s">
        <v>5</v>
      </c>
      <c r="C14" s="124"/>
      <c r="D14" s="124"/>
      <c r="E14" s="124"/>
      <c r="F14" s="124"/>
      <c r="G14" s="7">
        <f>+G12*G13</f>
        <v>499999.8</v>
      </c>
      <c r="H14"/>
      <c r="I14"/>
      <c r="J14"/>
      <c r="R14" s="65"/>
      <c r="S14"/>
      <c r="T14"/>
      <c r="U14"/>
      <c r="V14"/>
      <c r="W14"/>
      <c r="X14"/>
      <c r="Y14"/>
    </row>
    <row r="15" spans="2:25" s="8" customFormat="1" x14ac:dyDescent="0.2">
      <c r="B15" s="124" t="s">
        <v>6</v>
      </c>
      <c r="C15" s="124"/>
      <c r="D15" s="124"/>
      <c r="E15" s="124"/>
      <c r="F15" s="124"/>
      <c r="G15" s="12">
        <v>0.06</v>
      </c>
      <c r="H15"/>
      <c r="I15"/>
      <c r="J15"/>
      <c r="R15" s="65"/>
      <c r="S15"/>
      <c r="T15"/>
      <c r="U15"/>
      <c r="V15"/>
      <c r="W15"/>
      <c r="X15"/>
      <c r="Y15"/>
    </row>
    <row r="16" spans="2:25" s="8" customFormat="1" x14ac:dyDescent="0.2">
      <c r="B16" s="124" t="s">
        <v>7</v>
      </c>
      <c r="C16" s="124"/>
      <c r="D16" s="124"/>
      <c r="E16" s="124"/>
      <c r="F16" s="124"/>
      <c r="G16" s="7">
        <f>-PV(G15/12,G13,G12,0,1)</f>
        <v>433201.39801008988</v>
      </c>
      <c r="I16" s="13"/>
      <c r="J16" s="13"/>
      <c r="K16"/>
      <c r="L16"/>
      <c r="M16"/>
      <c r="N16"/>
      <c r="R16" s="65"/>
      <c r="S16"/>
      <c r="T16"/>
      <c r="U16"/>
      <c r="V16"/>
      <c r="W16"/>
      <c r="X16"/>
      <c r="Y16"/>
    </row>
    <row r="17" spans="2:28" s="8" customFormat="1" x14ac:dyDescent="0.2">
      <c r="B17" s="124" t="s">
        <v>39</v>
      </c>
      <c r="C17" s="124"/>
      <c r="D17" s="124"/>
      <c r="E17" s="124"/>
      <c r="F17" s="124"/>
      <c r="G17" s="7">
        <v>12</v>
      </c>
      <c r="H17"/>
      <c r="R17" s="65"/>
      <c r="S17"/>
      <c r="T17"/>
      <c r="U17"/>
      <c r="V17"/>
      <c r="W17"/>
      <c r="X17"/>
      <c r="Y17"/>
    </row>
    <row r="18" spans="2:28" s="8" customFormat="1" x14ac:dyDescent="0.2">
      <c r="B18" s="103"/>
      <c r="C18" s="103"/>
      <c r="D18" s="103"/>
      <c r="E18" s="103"/>
      <c r="F18" s="103"/>
      <c r="G18" s="77"/>
      <c r="H18"/>
      <c r="R18" s="65"/>
      <c r="S18"/>
      <c r="T18"/>
      <c r="U18"/>
      <c r="V18"/>
      <c r="W18"/>
      <c r="X18"/>
      <c r="Y18"/>
    </row>
    <row r="19" spans="2:28" s="8" customFormat="1" x14ac:dyDescent="0.2">
      <c r="B19" s="120" t="s">
        <v>8</v>
      </c>
      <c r="C19" s="120"/>
      <c r="D19" s="120"/>
      <c r="E19" s="120"/>
      <c r="F19" s="120"/>
      <c r="G19" s="14">
        <f>100%/G13</f>
        <v>1.6666666666666666E-2</v>
      </c>
      <c r="R19" s="65"/>
      <c r="S19"/>
      <c r="T19"/>
      <c r="U19"/>
      <c r="V19"/>
      <c r="W19"/>
      <c r="X19"/>
      <c r="Y19"/>
    </row>
    <row r="20" spans="2:28" s="8" customFormat="1" x14ac:dyDescent="0.2">
      <c r="B20" s="120" t="s">
        <v>9</v>
      </c>
      <c r="C20" s="120"/>
      <c r="D20" s="120"/>
      <c r="E20" s="120"/>
      <c r="F20" s="120"/>
      <c r="G20" s="7">
        <f>+G19*G16</f>
        <v>7220.0233001681645</v>
      </c>
      <c r="R20" s="65"/>
      <c r="S20"/>
      <c r="T20"/>
      <c r="U20"/>
      <c r="V20"/>
      <c r="W20"/>
      <c r="X20"/>
      <c r="Y20"/>
    </row>
    <row r="21" spans="2:28" s="8" customFormat="1" x14ac:dyDescent="0.2">
      <c r="B21" s="16"/>
      <c r="C21" s="16"/>
      <c r="D21" s="16"/>
      <c r="E21" s="16"/>
      <c r="F21" s="16"/>
      <c r="G21"/>
      <c r="O21" s="17"/>
      <c r="P21" s="18"/>
      <c r="Q21" s="18"/>
      <c r="R21" s="65"/>
      <c r="S21"/>
      <c r="T21"/>
      <c r="U21"/>
      <c r="V21"/>
      <c r="W21"/>
      <c r="X21"/>
      <c r="Y21"/>
    </row>
    <row r="22" spans="2:28" s="21" customFormat="1" x14ac:dyDescent="0.2">
      <c r="B22" s="107" t="s">
        <v>10</v>
      </c>
      <c r="C22" s="107"/>
      <c r="D22" s="107"/>
      <c r="E22" s="107"/>
      <c r="F22" s="107"/>
      <c r="G22" s="107"/>
      <c r="H22"/>
      <c r="O22" s="17"/>
      <c r="P22" s="18"/>
      <c r="Q22" s="18"/>
      <c r="R22" s="65"/>
      <c r="S22"/>
      <c r="T22"/>
      <c r="U22"/>
      <c r="V22"/>
      <c r="W22"/>
      <c r="X22"/>
      <c r="Y22"/>
      <c r="Z22" s="8"/>
      <c r="AA22" s="8"/>
      <c r="AB22" s="8"/>
    </row>
    <row r="23" spans="2:28" s="8" customFormat="1" x14ac:dyDescent="0.2">
      <c r="B23" s="120" t="s">
        <v>11</v>
      </c>
      <c r="C23" s="120"/>
      <c r="D23" s="120"/>
      <c r="E23" s="120"/>
      <c r="F23" s="120"/>
      <c r="G23" s="7">
        <f>+G12</f>
        <v>8333.33</v>
      </c>
      <c r="O23" s="17"/>
      <c r="P23" s="18"/>
      <c r="Q23" s="18"/>
      <c r="R23" s="65"/>
      <c r="S23"/>
      <c r="T23"/>
      <c r="U23"/>
      <c r="V23"/>
      <c r="W23"/>
      <c r="X23"/>
      <c r="Y23"/>
    </row>
    <row r="24" spans="2:28" s="8" customFormat="1" x14ac:dyDescent="0.2">
      <c r="B24" s="120" t="s">
        <v>12</v>
      </c>
      <c r="C24" s="120"/>
      <c r="D24" s="120"/>
      <c r="E24" s="120"/>
      <c r="F24" s="22">
        <v>0.22</v>
      </c>
      <c r="G24" s="7">
        <f>+G23*F24</f>
        <v>1833.3326</v>
      </c>
      <c r="N24" s="23"/>
      <c r="O24" s="18"/>
      <c r="P24" s="18"/>
      <c r="Q24" s="18"/>
      <c r="R24" s="19"/>
      <c r="S24" s="65"/>
      <c r="T24"/>
      <c r="U24"/>
      <c r="V24"/>
      <c r="W24"/>
      <c r="X24"/>
      <c r="Y24"/>
    </row>
    <row r="25" spans="2:28" s="8" customFormat="1" x14ac:dyDescent="0.2">
      <c r="B25" s="121" t="s">
        <v>13</v>
      </c>
      <c r="C25" s="121"/>
      <c r="D25" s="121"/>
      <c r="E25" s="121"/>
      <c r="F25" s="121"/>
      <c r="G25" s="24">
        <f>+G23+G24</f>
        <v>10166.6626</v>
      </c>
      <c r="I25" s="23"/>
      <c r="J25" s="23"/>
      <c r="K25" s="23"/>
      <c r="L25" s="23"/>
      <c r="M25" s="23"/>
      <c r="N25" s="23"/>
      <c r="R25" s="15"/>
      <c r="S25" s="65"/>
      <c r="T25"/>
      <c r="U25"/>
      <c r="V25"/>
      <c r="W25"/>
      <c r="X25"/>
      <c r="Y25"/>
    </row>
    <row r="26" spans="2:28" x14ac:dyDescent="0.2">
      <c r="M26" s="23"/>
      <c r="N26"/>
      <c r="O26"/>
      <c r="P26"/>
      <c r="Q26"/>
      <c r="S26" s="65"/>
      <c r="T26"/>
      <c r="U26"/>
      <c r="V26"/>
      <c r="W26"/>
      <c r="X26"/>
      <c r="Y26"/>
    </row>
    <row r="27" spans="2:28" customFormat="1" x14ac:dyDescent="0.2">
      <c r="B27" s="128" t="s">
        <v>35</v>
      </c>
      <c r="C27" s="128"/>
      <c r="D27" s="128"/>
      <c r="E27" s="128"/>
      <c r="F27" s="128"/>
      <c r="G27" s="128"/>
      <c r="H27" s="128"/>
      <c r="I27" s="128"/>
      <c r="J27" s="128"/>
      <c r="R27" s="65"/>
      <c r="S27" s="65"/>
    </row>
    <row r="28" spans="2:28" customFormat="1" x14ac:dyDescent="0.2">
      <c r="B28" s="128"/>
      <c r="C28" s="128"/>
      <c r="D28" s="128"/>
      <c r="E28" s="128"/>
      <c r="F28" s="128"/>
      <c r="G28" s="128"/>
      <c r="H28" s="128"/>
      <c r="I28" s="128"/>
      <c r="J28" s="128"/>
      <c r="R28" s="65"/>
      <c r="S28" s="65"/>
    </row>
    <row r="29" spans="2:28" customFormat="1" x14ac:dyDescent="0.2">
      <c r="B29" s="128"/>
      <c r="C29" s="128"/>
      <c r="D29" s="128"/>
      <c r="E29" s="128"/>
      <c r="F29" s="128"/>
      <c r="G29" s="128"/>
      <c r="H29" s="128"/>
      <c r="I29" s="128"/>
      <c r="J29" s="128"/>
      <c r="R29" s="65"/>
      <c r="S29" s="65"/>
    </row>
    <row r="30" spans="2:28" customFormat="1" x14ac:dyDescent="0.2">
      <c r="B30" s="128"/>
      <c r="C30" s="128"/>
      <c r="D30" s="128"/>
      <c r="E30" s="128"/>
      <c r="F30" s="128"/>
      <c r="G30" s="128"/>
      <c r="H30" s="128"/>
      <c r="I30" s="128"/>
      <c r="J30" s="128"/>
      <c r="R30" s="65"/>
      <c r="S30" s="65"/>
    </row>
    <row r="31" spans="2:28" x14ac:dyDescent="0.2">
      <c r="M31" s="23"/>
      <c r="N31"/>
      <c r="O31"/>
      <c r="P31"/>
      <c r="Q31"/>
      <c r="S31" s="65"/>
      <c r="T31"/>
      <c r="U31"/>
      <c r="V31"/>
      <c r="W31"/>
      <c r="X31"/>
      <c r="Y31"/>
    </row>
    <row r="32" spans="2:28" x14ac:dyDescent="0.2">
      <c r="B32" s="57"/>
      <c r="C32" s="58"/>
      <c r="D32" s="58"/>
      <c r="E32" s="58"/>
      <c r="F32" s="58"/>
      <c r="G32" s="58"/>
      <c r="H32" s="58"/>
      <c r="I32" s="58"/>
      <c r="J32" s="59"/>
      <c r="L32" s="57"/>
      <c r="M32" s="68"/>
      <c r="N32" s="58"/>
      <c r="O32" s="58"/>
      <c r="P32" s="58"/>
      <c r="Q32" s="59"/>
      <c r="S32" s="65"/>
      <c r="T32"/>
      <c r="U32"/>
      <c r="V32"/>
      <c r="W32"/>
      <c r="X32"/>
      <c r="Y32"/>
    </row>
    <row r="33" spans="2:18" s="6" customFormat="1" ht="19" x14ac:dyDescent="0.2">
      <c r="B33" s="60"/>
      <c r="C33" s="131" t="s">
        <v>14</v>
      </c>
      <c r="D33" s="131"/>
      <c r="E33" s="131"/>
      <c r="F33" s="131"/>
      <c r="G33" s="131"/>
      <c r="H33" s="131"/>
      <c r="I33" s="131"/>
      <c r="J33" s="132"/>
      <c r="K33" s="26"/>
      <c r="L33" s="69"/>
      <c r="M33" s="131" t="s">
        <v>15</v>
      </c>
      <c r="N33" s="131"/>
      <c r="O33" s="131"/>
      <c r="P33" s="131"/>
      <c r="Q33" s="66"/>
      <c r="R33" s="11"/>
    </row>
    <row r="34" spans="2:18" s="6" customFormat="1" x14ac:dyDescent="0.2">
      <c r="B34" s="60"/>
      <c r="C34" s="28"/>
      <c r="D34" s="28"/>
      <c r="E34" s="28"/>
      <c r="F34" s="28"/>
      <c r="G34" s="29"/>
      <c r="H34" s="29"/>
      <c r="I34" s="29"/>
      <c r="J34" s="67"/>
      <c r="K34" s="25"/>
      <c r="L34" s="70"/>
      <c r="M34" s="28"/>
      <c r="N34" s="28"/>
      <c r="O34" s="29"/>
      <c r="P34" s="30"/>
      <c r="Q34" s="66"/>
      <c r="R34" s="11"/>
    </row>
    <row r="35" spans="2:18" s="6" customFormat="1" x14ac:dyDescent="0.2">
      <c r="B35" s="60"/>
      <c r="C35" s="139" t="s">
        <v>16</v>
      </c>
      <c r="D35" s="133" t="s">
        <v>17</v>
      </c>
      <c r="E35" s="129" t="s">
        <v>18</v>
      </c>
      <c r="F35" s="137" t="s">
        <v>19</v>
      </c>
      <c r="G35" s="137" t="s">
        <v>20</v>
      </c>
      <c r="H35" s="137" t="s">
        <v>21</v>
      </c>
      <c r="I35" s="129" t="s">
        <v>22</v>
      </c>
      <c r="J35" s="66"/>
      <c r="K35" s="27"/>
      <c r="L35" s="71"/>
      <c r="M35" s="139" t="s">
        <v>23</v>
      </c>
      <c r="N35" s="129" t="s">
        <v>38</v>
      </c>
      <c r="O35" s="137" t="s">
        <v>25</v>
      </c>
      <c r="P35" s="129" t="s">
        <v>37</v>
      </c>
      <c r="Q35" s="66"/>
      <c r="R35" s="11"/>
    </row>
    <row r="36" spans="2:18" s="6" customFormat="1" x14ac:dyDescent="0.2">
      <c r="B36" s="60"/>
      <c r="C36" s="140"/>
      <c r="D36" s="134"/>
      <c r="E36" s="130"/>
      <c r="F36" s="138"/>
      <c r="G36" s="138"/>
      <c r="H36" s="138"/>
      <c r="I36" s="130"/>
      <c r="J36" s="66"/>
      <c r="K36" s="31"/>
      <c r="L36" s="72"/>
      <c r="M36" s="140"/>
      <c r="N36" s="130"/>
      <c r="O36" s="138"/>
      <c r="P36" s="130"/>
      <c r="Q36" s="66"/>
      <c r="R36" s="11"/>
    </row>
    <row r="37" spans="2:18" s="6" customFormat="1" x14ac:dyDescent="0.2">
      <c r="B37" s="60"/>
      <c r="C37" s="32" t="s">
        <v>27</v>
      </c>
      <c r="D37" s="32"/>
      <c r="E37" s="33"/>
      <c r="F37" s="34">
        <f>SUM(F38:F157)</f>
        <v>433201.3980100897</v>
      </c>
      <c r="G37" s="34">
        <f>SUM(G38:G157)</f>
        <v>66798.401989896913</v>
      </c>
      <c r="H37" s="34">
        <f>SUM(H38:H157)</f>
        <v>499999.79999998695</v>
      </c>
      <c r="I37" s="34"/>
      <c r="J37" s="66"/>
      <c r="K37" s="31"/>
      <c r="L37" s="72"/>
      <c r="M37" s="32" t="s">
        <v>27</v>
      </c>
      <c r="N37" s="33"/>
      <c r="O37" s="34">
        <f>SUM(O38:O97)</f>
        <v>433201.39801008982</v>
      </c>
      <c r="P37" s="34"/>
      <c r="Q37" s="66"/>
      <c r="R37" s="11"/>
    </row>
    <row r="38" spans="2:18" s="6" customFormat="1" x14ac:dyDescent="0.2">
      <c r="B38" s="60"/>
      <c r="C38" s="75">
        <v>1</v>
      </c>
      <c r="D38" s="35">
        <v>1</v>
      </c>
      <c r="E38" s="36">
        <f>G16</f>
        <v>433201.39801008988</v>
      </c>
      <c r="F38" s="37">
        <f>IFERROR(-PPMT($G$15/$G$17,D38,$G$13,$G$16,0,1),"")</f>
        <v>8333.3299999997762</v>
      </c>
      <c r="G38" s="36">
        <f>IFERROR(-IPMT($G$15/$G$17,D38,$G$13,$G$16,0,1),"")</f>
        <v>0</v>
      </c>
      <c r="H38" s="37">
        <f>IFERROR(F38+G38," ")</f>
        <v>8333.3299999997762</v>
      </c>
      <c r="I38" s="36">
        <f>+E38-H38+G38</f>
        <v>424868.06801009009</v>
      </c>
      <c r="J38" s="66"/>
      <c r="K38" s="27"/>
      <c r="L38" s="71"/>
      <c r="M38" s="35">
        <v>1</v>
      </c>
      <c r="N38" s="36">
        <f>+G16</f>
        <v>433201.39801008988</v>
      </c>
      <c r="O38" s="37">
        <f>+$G$16*$G$19</f>
        <v>7220.0233001681645</v>
      </c>
      <c r="P38" s="36">
        <f t="shared" ref="P38" si="0">N38-O38</f>
        <v>425981.37470992171</v>
      </c>
      <c r="Q38" s="73"/>
      <c r="R38" s="11"/>
    </row>
    <row r="39" spans="2:18" s="6" customFormat="1" x14ac:dyDescent="0.2">
      <c r="B39" s="60"/>
      <c r="C39" s="75">
        <v>1</v>
      </c>
      <c r="D39" s="35">
        <v>2</v>
      </c>
      <c r="E39" s="36">
        <f>IF(I38&gt;0.0000001,I38,"")</f>
        <v>424868.06801009009</v>
      </c>
      <c r="F39" s="37">
        <f t="shared" ref="F39:F102" si="1">IFERROR(-PPMT($G$15/$G$17,D39,$G$13,$G$16,0,1),"")</f>
        <v>6208.9896599493259</v>
      </c>
      <c r="G39" s="36">
        <f t="shared" ref="G39:G102" si="2">IFERROR(-IPMT($G$15/$G$17,D39,$G$13,$G$16,0,1),"")</f>
        <v>2124.3403400504503</v>
      </c>
      <c r="H39" s="37">
        <f>IFERROR(F39+G39,"")</f>
        <v>8333.3299999997762</v>
      </c>
      <c r="I39" s="36">
        <f>IFERROR(+E39-H39+G39,"")</f>
        <v>418659.07835014077</v>
      </c>
      <c r="J39" s="66"/>
      <c r="K39" s="27"/>
      <c r="L39" s="71"/>
      <c r="M39" s="38">
        <v>2</v>
      </c>
      <c r="N39" s="36">
        <f>IF(P38&gt;0.00001,P38,"")</f>
        <v>425981.37470992171</v>
      </c>
      <c r="O39" s="37">
        <f>IF(P38="","",IF(P38&gt;0.00001,+$G$16*$G$19,""))</f>
        <v>7220.0233001681645</v>
      </c>
      <c r="P39" s="36">
        <f t="shared" ref="P39:P77" si="3">IFERROR(N39-O39,"")</f>
        <v>418761.35140975355</v>
      </c>
      <c r="Q39" s="66"/>
      <c r="R39" s="11"/>
    </row>
    <row r="40" spans="2:18" s="6" customFormat="1" x14ac:dyDescent="0.2">
      <c r="B40" s="60"/>
      <c r="C40" s="75">
        <v>1</v>
      </c>
      <c r="D40" s="35">
        <v>3</v>
      </c>
      <c r="E40" s="36">
        <f t="shared" ref="E40:E103" si="4">IF(I39&gt;0.0000001,I39,"")</f>
        <v>418659.07835014077</v>
      </c>
      <c r="F40" s="37">
        <f t="shared" si="1"/>
        <v>6240.0346082490732</v>
      </c>
      <c r="G40" s="36">
        <f t="shared" si="2"/>
        <v>2093.2953917507034</v>
      </c>
      <c r="H40" s="37">
        <f t="shared" ref="H40:H103" si="5">IFERROR(F40+G40,"")</f>
        <v>8333.3299999997762</v>
      </c>
      <c r="I40" s="36">
        <f t="shared" ref="I40:I103" si="6">IFERROR(+E40-H40+G40,"")</f>
        <v>412419.04374189168</v>
      </c>
      <c r="J40" s="66"/>
      <c r="K40" s="27"/>
      <c r="L40" s="71"/>
      <c r="M40" s="38">
        <v>3</v>
      </c>
      <c r="N40" s="36">
        <f t="shared" ref="N40:N103" si="7">IF(P39&gt;0.00001,P39,"")</f>
        <v>418761.35140975355</v>
      </c>
      <c r="O40" s="37">
        <f t="shared" ref="O40:O103" si="8">IF(P39="","",IF(P39&gt;0.00001,+$G$16*$G$19,""))</f>
        <v>7220.0233001681645</v>
      </c>
      <c r="P40" s="36">
        <f t="shared" si="3"/>
        <v>411541.32810958539</v>
      </c>
      <c r="Q40" s="66"/>
      <c r="R40" s="11"/>
    </row>
    <row r="41" spans="2:18" s="6" customFormat="1" x14ac:dyDescent="0.2">
      <c r="B41" s="60"/>
      <c r="C41" s="75">
        <v>1</v>
      </c>
      <c r="D41" s="35">
        <v>4</v>
      </c>
      <c r="E41" s="36">
        <f t="shared" si="4"/>
        <v>412419.04374189168</v>
      </c>
      <c r="F41" s="37">
        <f t="shared" si="1"/>
        <v>6271.2347812903172</v>
      </c>
      <c r="G41" s="36">
        <f t="shared" si="2"/>
        <v>2062.0952187094581</v>
      </c>
      <c r="H41" s="37">
        <f t="shared" si="5"/>
        <v>8333.3299999997762</v>
      </c>
      <c r="I41" s="36">
        <f t="shared" si="6"/>
        <v>406147.80896060134</v>
      </c>
      <c r="J41" s="66"/>
      <c r="K41" s="27"/>
      <c r="L41" s="71"/>
      <c r="M41" s="35">
        <v>4</v>
      </c>
      <c r="N41" s="36">
        <f t="shared" si="7"/>
        <v>411541.32810958539</v>
      </c>
      <c r="O41" s="37">
        <f t="shared" si="8"/>
        <v>7220.0233001681645</v>
      </c>
      <c r="P41" s="36">
        <f t="shared" si="3"/>
        <v>404321.30480941723</v>
      </c>
      <c r="Q41" s="66"/>
      <c r="R41" s="11"/>
    </row>
    <row r="42" spans="2:18" s="6" customFormat="1" x14ac:dyDescent="0.2">
      <c r="B42" s="60"/>
      <c r="C42" s="75">
        <v>1</v>
      </c>
      <c r="D42" s="35">
        <v>5</v>
      </c>
      <c r="E42" s="36">
        <f t="shared" si="4"/>
        <v>406147.80896060134</v>
      </c>
      <c r="F42" s="37">
        <f t="shared" si="1"/>
        <v>6302.5909551967698</v>
      </c>
      <c r="G42" s="36">
        <f t="shared" si="2"/>
        <v>2030.7390448030067</v>
      </c>
      <c r="H42" s="37">
        <f t="shared" si="5"/>
        <v>8333.3299999997762</v>
      </c>
      <c r="I42" s="36">
        <f t="shared" si="6"/>
        <v>399845.21800540457</v>
      </c>
      <c r="J42" s="66"/>
      <c r="K42" s="27"/>
      <c r="L42" s="71"/>
      <c r="M42" s="38">
        <v>5</v>
      </c>
      <c r="N42" s="36">
        <f t="shared" si="7"/>
        <v>404321.30480941723</v>
      </c>
      <c r="O42" s="37">
        <f t="shared" si="8"/>
        <v>7220.0233001681645</v>
      </c>
      <c r="P42" s="36">
        <f t="shared" si="3"/>
        <v>397101.28150924906</v>
      </c>
      <c r="Q42" s="66"/>
      <c r="R42" s="11"/>
    </row>
    <row r="43" spans="2:18" s="6" customFormat="1" x14ac:dyDescent="0.2">
      <c r="B43" s="60"/>
      <c r="C43" s="75">
        <v>1</v>
      </c>
      <c r="D43" s="35">
        <v>6</v>
      </c>
      <c r="E43" s="36">
        <f t="shared" si="4"/>
        <v>399845.21800540457</v>
      </c>
      <c r="F43" s="37">
        <f t="shared" si="1"/>
        <v>6334.1039099727541</v>
      </c>
      <c r="G43" s="36">
        <f t="shared" si="2"/>
        <v>1999.226090027023</v>
      </c>
      <c r="H43" s="37">
        <f t="shared" si="5"/>
        <v>8333.3299999997762</v>
      </c>
      <c r="I43" s="36">
        <f t="shared" si="6"/>
        <v>393511.11409543181</v>
      </c>
      <c r="J43" s="66"/>
      <c r="K43" s="27"/>
      <c r="L43" s="71"/>
      <c r="M43" s="35">
        <v>6</v>
      </c>
      <c r="N43" s="36">
        <f t="shared" si="7"/>
        <v>397101.28150924906</v>
      </c>
      <c r="O43" s="37">
        <f t="shared" si="8"/>
        <v>7220.0233001681645</v>
      </c>
      <c r="P43" s="36">
        <f t="shared" si="3"/>
        <v>389881.2582090809</v>
      </c>
      <c r="Q43" s="66"/>
      <c r="R43" s="11"/>
    </row>
    <row r="44" spans="2:18" s="6" customFormat="1" x14ac:dyDescent="0.2">
      <c r="B44" s="60"/>
      <c r="C44" s="75">
        <v>1</v>
      </c>
      <c r="D44" s="35">
        <v>7</v>
      </c>
      <c r="E44" s="36">
        <f t="shared" si="4"/>
        <v>393511.11409543181</v>
      </c>
      <c r="F44" s="37">
        <f t="shared" si="1"/>
        <v>6365.7744295226175</v>
      </c>
      <c r="G44" s="36">
        <f t="shared" si="2"/>
        <v>1967.5555704771589</v>
      </c>
      <c r="H44" s="37">
        <f t="shared" si="5"/>
        <v>8333.3299999997762</v>
      </c>
      <c r="I44" s="36">
        <f t="shared" si="6"/>
        <v>387145.33966590918</v>
      </c>
      <c r="J44" s="66"/>
      <c r="K44" s="27"/>
      <c r="L44" s="71"/>
      <c r="M44" s="38">
        <v>7</v>
      </c>
      <c r="N44" s="36">
        <f t="shared" si="7"/>
        <v>389881.2582090809</v>
      </c>
      <c r="O44" s="37">
        <f t="shared" si="8"/>
        <v>7220.0233001681645</v>
      </c>
      <c r="P44" s="36">
        <f t="shared" si="3"/>
        <v>382661.23490891274</v>
      </c>
      <c r="Q44" s="66"/>
      <c r="R44" s="11"/>
    </row>
    <row r="45" spans="2:18" s="6" customFormat="1" x14ac:dyDescent="0.2">
      <c r="B45" s="60"/>
      <c r="C45" s="75">
        <v>1</v>
      </c>
      <c r="D45" s="35">
        <v>8</v>
      </c>
      <c r="E45" s="36">
        <f t="shared" si="4"/>
        <v>387145.33966590918</v>
      </c>
      <c r="F45" s="37">
        <f t="shared" si="1"/>
        <v>6397.6033016702304</v>
      </c>
      <c r="G45" s="36">
        <f t="shared" si="2"/>
        <v>1935.7266983295456</v>
      </c>
      <c r="H45" s="37">
        <f t="shared" si="5"/>
        <v>8333.3299999997762</v>
      </c>
      <c r="I45" s="36">
        <f t="shared" si="6"/>
        <v>380747.73636423895</v>
      </c>
      <c r="J45" s="66"/>
      <c r="K45" s="27"/>
      <c r="L45" s="71"/>
      <c r="M45" s="38">
        <v>8</v>
      </c>
      <c r="N45" s="36">
        <f t="shared" si="7"/>
        <v>382661.23490891274</v>
      </c>
      <c r="O45" s="37">
        <f t="shared" si="8"/>
        <v>7220.0233001681645</v>
      </c>
      <c r="P45" s="36">
        <f t="shared" si="3"/>
        <v>375441.21160874458</v>
      </c>
      <c r="Q45" s="66"/>
      <c r="R45" s="11"/>
    </row>
    <row r="46" spans="2:18" s="6" customFormat="1" x14ac:dyDescent="0.2">
      <c r="B46" s="60"/>
      <c r="C46" s="75">
        <v>1</v>
      </c>
      <c r="D46" s="35">
        <v>9</v>
      </c>
      <c r="E46" s="36">
        <f t="shared" si="4"/>
        <v>380747.73636423895</v>
      </c>
      <c r="F46" s="37">
        <f t="shared" si="1"/>
        <v>6429.5913181785809</v>
      </c>
      <c r="G46" s="36">
        <f t="shared" si="2"/>
        <v>1903.7386818211949</v>
      </c>
      <c r="H46" s="37">
        <f t="shared" si="5"/>
        <v>8333.3299999997762</v>
      </c>
      <c r="I46" s="36">
        <f t="shared" si="6"/>
        <v>374318.14504606038</v>
      </c>
      <c r="J46" s="66"/>
      <c r="K46" s="27"/>
      <c r="L46" s="71"/>
      <c r="M46" s="35">
        <v>9</v>
      </c>
      <c r="N46" s="36">
        <f t="shared" si="7"/>
        <v>375441.21160874458</v>
      </c>
      <c r="O46" s="37">
        <f t="shared" si="8"/>
        <v>7220.0233001681645</v>
      </c>
      <c r="P46" s="36">
        <f t="shared" si="3"/>
        <v>368221.18830857641</v>
      </c>
      <c r="Q46" s="66"/>
      <c r="R46" s="11"/>
    </row>
    <row r="47" spans="2:18" s="6" customFormat="1" x14ac:dyDescent="0.2">
      <c r="B47" s="60"/>
      <c r="C47" s="75">
        <v>1</v>
      </c>
      <c r="D47" s="35">
        <v>10</v>
      </c>
      <c r="E47" s="36">
        <f t="shared" si="4"/>
        <v>374318.14504606038</v>
      </c>
      <c r="F47" s="37">
        <f t="shared" si="1"/>
        <v>6461.7392747694748</v>
      </c>
      <c r="G47" s="36">
        <f t="shared" si="2"/>
        <v>1871.5907252303016</v>
      </c>
      <c r="H47" s="37">
        <f t="shared" si="5"/>
        <v>8333.3299999997762</v>
      </c>
      <c r="I47" s="36">
        <f t="shared" si="6"/>
        <v>367856.40577129088</v>
      </c>
      <c r="J47" s="66"/>
      <c r="K47" s="27"/>
      <c r="L47" s="71"/>
      <c r="M47" s="38">
        <v>10</v>
      </c>
      <c r="N47" s="36">
        <f t="shared" si="7"/>
        <v>368221.18830857641</v>
      </c>
      <c r="O47" s="37">
        <f t="shared" si="8"/>
        <v>7220.0233001681645</v>
      </c>
      <c r="P47" s="36">
        <f t="shared" si="3"/>
        <v>361001.16500840825</v>
      </c>
      <c r="Q47" s="66"/>
      <c r="R47" s="11"/>
    </row>
    <row r="48" spans="2:18" s="6" customFormat="1" x14ac:dyDescent="0.2">
      <c r="B48" s="60"/>
      <c r="C48" s="75">
        <v>1</v>
      </c>
      <c r="D48" s="35">
        <v>11</v>
      </c>
      <c r="E48" s="36">
        <f t="shared" si="4"/>
        <v>367856.40577129088</v>
      </c>
      <c r="F48" s="37">
        <f t="shared" si="1"/>
        <v>6494.0479711433227</v>
      </c>
      <c r="G48" s="36">
        <f t="shared" si="2"/>
        <v>1839.2820288564546</v>
      </c>
      <c r="H48" s="37">
        <f t="shared" si="5"/>
        <v>8333.329999999778</v>
      </c>
      <c r="I48" s="36">
        <f t="shared" si="6"/>
        <v>361362.35780014755</v>
      </c>
      <c r="J48" s="66"/>
      <c r="K48" s="27"/>
      <c r="L48" s="71"/>
      <c r="M48" s="35">
        <v>11</v>
      </c>
      <c r="N48" s="36">
        <f t="shared" si="7"/>
        <v>361001.16500840825</v>
      </c>
      <c r="O48" s="37">
        <f t="shared" si="8"/>
        <v>7220.0233001681645</v>
      </c>
      <c r="P48" s="36">
        <f t="shared" si="3"/>
        <v>353781.14170824009</v>
      </c>
      <c r="Q48" s="66"/>
      <c r="R48" s="11"/>
    </row>
    <row r="49" spans="2:18" s="6" customFormat="1" x14ac:dyDescent="0.2">
      <c r="B49" s="60"/>
      <c r="C49" s="76">
        <v>1</v>
      </c>
      <c r="D49" s="39">
        <v>12</v>
      </c>
      <c r="E49" s="40">
        <f t="shared" si="4"/>
        <v>361362.35780014755</v>
      </c>
      <c r="F49" s="40">
        <f t="shared" si="1"/>
        <v>6526.5182109990383</v>
      </c>
      <c r="G49" s="40">
        <f t="shared" si="2"/>
        <v>1806.8117890007379</v>
      </c>
      <c r="H49" s="40">
        <f t="shared" si="5"/>
        <v>8333.3299999997762</v>
      </c>
      <c r="I49" s="40">
        <f t="shared" si="6"/>
        <v>354835.83958914853</v>
      </c>
      <c r="J49" s="66"/>
      <c r="K49" s="27"/>
      <c r="L49" s="71"/>
      <c r="M49" s="38">
        <v>12</v>
      </c>
      <c r="N49" s="36">
        <f t="shared" si="7"/>
        <v>353781.14170824009</v>
      </c>
      <c r="O49" s="37">
        <f t="shared" si="8"/>
        <v>7220.0233001681645</v>
      </c>
      <c r="P49" s="36">
        <f t="shared" si="3"/>
        <v>346561.11840807192</v>
      </c>
      <c r="Q49" s="66"/>
      <c r="R49" s="11"/>
    </row>
    <row r="50" spans="2:18" s="6" customFormat="1" x14ac:dyDescent="0.2">
      <c r="B50" s="60"/>
      <c r="C50" s="75">
        <v>2</v>
      </c>
      <c r="D50" s="35">
        <v>13</v>
      </c>
      <c r="E50" s="36">
        <f t="shared" si="4"/>
        <v>354835.83958914853</v>
      </c>
      <c r="F50" s="37">
        <f t="shared" si="1"/>
        <v>6559.150802054035</v>
      </c>
      <c r="G50" s="36">
        <f t="shared" si="2"/>
        <v>1774.179197945743</v>
      </c>
      <c r="H50" s="37">
        <f t="shared" si="5"/>
        <v>8333.329999999778</v>
      </c>
      <c r="I50" s="36">
        <f t="shared" si="6"/>
        <v>348276.68878709449</v>
      </c>
      <c r="J50" s="66"/>
      <c r="K50" s="27"/>
      <c r="L50" s="71"/>
      <c r="M50" s="38">
        <v>13</v>
      </c>
      <c r="N50" s="36">
        <f t="shared" si="7"/>
        <v>346561.11840807192</v>
      </c>
      <c r="O50" s="37">
        <f t="shared" si="8"/>
        <v>7220.0233001681645</v>
      </c>
      <c r="P50" s="36">
        <f t="shared" si="3"/>
        <v>339341.09510790376</v>
      </c>
      <c r="Q50" s="66"/>
      <c r="R50" s="11"/>
    </row>
    <row r="51" spans="2:18" s="6" customFormat="1" x14ac:dyDescent="0.2">
      <c r="B51" s="60"/>
      <c r="C51" s="75">
        <v>2</v>
      </c>
      <c r="D51" s="35">
        <v>14</v>
      </c>
      <c r="E51" s="36">
        <f t="shared" si="4"/>
        <v>348276.68878709449</v>
      </c>
      <c r="F51" s="37">
        <f t="shared" si="1"/>
        <v>6591.9465560643039</v>
      </c>
      <c r="G51" s="36">
        <f t="shared" si="2"/>
        <v>1741.3834439354725</v>
      </c>
      <c r="H51" s="37">
        <f t="shared" si="5"/>
        <v>8333.3299999997762</v>
      </c>
      <c r="I51" s="36">
        <f t="shared" si="6"/>
        <v>341684.74223103019</v>
      </c>
      <c r="J51" s="66"/>
      <c r="K51" s="27"/>
      <c r="L51" s="71"/>
      <c r="M51" s="35">
        <v>14</v>
      </c>
      <c r="N51" s="36">
        <f t="shared" si="7"/>
        <v>339341.09510790376</v>
      </c>
      <c r="O51" s="37">
        <f t="shared" si="8"/>
        <v>7220.0233001681645</v>
      </c>
      <c r="P51" s="36">
        <f t="shared" si="3"/>
        <v>332121.0718077356</v>
      </c>
      <c r="Q51" s="66"/>
      <c r="R51" s="11"/>
    </row>
    <row r="52" spans="2:18" s="6" customFormat="1" x14ac:dyDescent="0.2">
      <c r="B52" s="60"/>
      <c r="C52" s="75">
        <v>2</v>
      </c>
      <c r="D52" s="35">
        <v>15</v>
      </c>
      <c r="E52" s="36">
        <f t="shared" si="4"/>
        <v>341684.74223103019</v>
      </c>
      <c r="F52" s="37">
        <f t="shared" si="1"/>
        <v>6624.906288844626</v>
      </c>
      <c r="G52" s="36">
        <f t="shared" si="2"/>
        <v>1708.4237111551508</v>
      </c>
      <c r="H52" s="37">
        <f t="shared" si="5"/>
        <v>8333.3299999997762</v>
      </c>
      <c r="I52" s="36">
        <f t="shared" si="6"/>
        <v>335059.83594218554</v>
      </c>
      <c r="J52" s="66"/>
      <c r="K52" s="27"/>
      <c r="L52" s="71"/>
      <c r="M52" s="38">
        <v>15</v>
      </c>
      <c r="N52" s="36">
        <f t="shared" si="7"/>
        <v>332121.0718077356</v>
      </c>
      <c r="O52" s="37">
        <f t="shared" si="8"/>
        <v>7220.0233001681645</v>
      </c>
      <c r="P52" s="36">
        <f t="shared" si="3"/>
        <v>324901.04850756744</v>
      </c>
      <c r="Q52" s="66"/>
      <c r="R52" s="11"/>
    </row>
    <row r="53" spans="2:18" s="6" customFormat="1" x14ac:dyDescent="0.2">
      <c r="B53" s="60"/>
      <c r="C53" s="75">
        <v>2</v>
      </c>
      <c r="D53" s="35">
        <v>16</v>
      </c>
      <c r="E53" s="36">
        <f t="shared" si="4"/>
        <v>335059.83594218554</v>
      </c>
      <c r="F53" s="37">
        <f t="shared" si="1"/>
        <v>6658.0308202888491</v>
      </c>
      <c r="G53" s="36">
        <f t="shared" si="2"/>
        <v>1675.299179710928</v>
      </c>
      <c r="H53" s="37">
        <f t="shared" si="5"/>
        <v>8333.3299999997762</v>
      </c>
      <c r="I53" s="36">
        <f t="shared" si="6"/>
        <v>328401.80512189667</v>
      </c>
      <c r="J53" s="66"/>
      <c r="K53" s="27"/>
      <c r="L53" s="71"/>
      <c r="M53" s="35">
        <v>16</v>
      </c>
      <c r="N53" s="36">
        <f t="shared" si="7"/>
        <v>324901.04850756744</v>
      </c>
      <c r="O53" s="37">
        <f t="shared" si="8"/>
        <v>7220.0233001681645</v>
      </c>
      <c r="P53" s="36">
        <f t="shared" si="3"/>
        <v>317681.02520739927</v>
      </c>
      <c r="Q53" s="66"/>
      <c r="R53" s="11"/>
    </row>
    <row r="54" spans="2:18" s="6" customFormat="1" x14ac:dyDescent="0.2">
      <c r="B54" s="60"/>
      <c r="C54" s="75">
        <v>2</v>
      </c>
      <c r="D54" s="35">
        <v>17</v>
      </c>
      <c r="E54" s="36">
        <f t="shared" si="4"/>
        <v>328401.80512189667</v>
      </c>
      <c r="F54" s="37">
        <f t="shared" si="1"/>
        <v>6691.3209743902935</v>
      </c>
      <c r="G54" s="36">
        <f t="shared" si="2"/>
        <v>1642.0090256094836</v>
      </c>
      <c r="H54" s="37">
        <f t="shared" si="5"/>
        <v>8333.3299999997762</v>
      </c>
      <c r="I54" s="36">
        <f t="shared" si="6"/>
        <v>321710.48414750636</v>
      </c>
      <c r="J54" s="66"/>
      <c r="K54" s="27"/>
      <c r="L54" s="71"/>
      <c r="M54" s="38">
        <v>17</v>
      </c>
      <c r="N54" s="36">
        <f t="shared" si="7"/>
        <v>317681.02520739927</v>
      </c>
      <c r="O54" s="37">
        <f t="shared" si="8"/>
        <v>7220.0233001681645</v>
      </c>
      <c r="P54" s="36">
        <f t="shared" si="3"/>
        <v>310461.00190723111</v>
      </c>
      <c r="Q54" s="66"/>
      <c r="R54" s="11"/>
    </row>
    <row r="55" spans="2:18" s="6" customFormat="1" x14ac:dyDescent="0.2">
      <c r="B55" s="60"/>
      <c r="C55" s="75">
        <v>2</v>
      </c>
      <c r="D55" s="35">
        <v>18</v>
      </c>
      <c r="E55" s="36">
        <f t="shared" si="4"/>
        <v>321710.48414750636</v>
      </c>
      <c r="F55" s="37">
        <f t="shared" si="1"/>
        <v>6724.7775792622442</v>
      </c>
      <c r="G55" s="36">
        <f t="shared" si="2"/>
        <v>1608.5524207375322</v>
      </c>
      <c r="H55" s="37">
        <f t="shared" si="5"/>
        <v>8333.3299999997762</v>
      </c>
      <c r="I55" s="36">
        <f t="shared" si="6"/>
        <v>314985.70656824409</v>
      </c>
      <c r="J55" s="66"/>
      <c r="K55" s="27"/>
      <c r="L55" s="71"/>
      <c r="M55" s="38">
        <v>18</v>
      </c>
      <c r="N55" s="36">
        <f t="shared" si="7"/>
        <v>310461.00190723111</v>
      </c>
      <c r="O55" s="37">
        <f t="shared" si="8"/>
        <v>7220.0233001681645</v>
      </c>
      <c r="P55" s="36">
        <f t="shared" si="3"/>
        <v>303240.97860706295</v>
      </c>
      <c r="Q55" s="66"/>
      <c r="R55" s="11"/>
    </row>
    <row r="56" spans="2:18" s="6" customFormat="1" x14ac:dyDescent="0.2">
      <c r="B56" s="60"/>
      <c r="C56" s="75">
        <v>2</v>
      </c>
      <c r="D56" s="35">
        <v>19</v>
      </c>
      <c r="E56" s="36">
        <f t="shared" si="4"/>
        <v>314985.70656824409</v>
      </c>
      <c r="F56" s="37">
        <f t="shared" si="1"/>
        <v>6758.4014671585564</v>
      </c>
      <c r="G56" s="36">
        <f t="shared" si="2"/>
        <v>1574.9285328412209</v>
      </c>
      <c r="H56" s="37">
        <f t="shared" si="5"/>
        <v>8333.329999999778</v>
      </c>
      <c r="I56" s="36">
        <f t="shared" si="6"/>
        <v>308227.30510108551</v>
      </c>
      <c r="J56" s="66"/>
      <c r="K56" s="27"/>
      <c r="L56" s="71"/>
      <c r="M56" s="35">
        <v>19</v>
      </c>
      <c r="N56" s="36">
        <f t="shared" si="7"/>
        <v>303240.97860706295</v>
      </c>
      <c r="O56" s="37">
        <f t="shared" si="8"/>
        <v>7220.0233001681645</v>
      </c>
      <c r="P56" s="36">
        <f t="shared" si="3"/>
        <v>296020.95530689479</v>
      </c>
      <c r="Q56" s="66"/>
      <c r="R56" s="11"/>
    </row>
    <row r="57" spans="2:18" s="6" customFormat="1" x14ac:dyDescent="0.2">
      <c r="B57" s="60"/>
      <c r="C57" s="75">
        <v>2</v>
      </c>
      <c r="D57" s="35">
        <v>20</v>
      </c>
      <c r="E57" s="36">
        <f t="shared" si="4"/>
        <v>308227.30510108551</v>
      </c>
      <c r="F57" s="37">
        <f t="shared" si="1"/>
        <v>6792.1934744943492</v>
      </c>
      <c r="G57" s="36">
        <f t="shared" si="2"/>
        <v>1541.1365255054282</v>
      </c>
      <c r="H57" s="37">
        <f t="shared" si="5"/>
        <v>8333.329999999778</v>
      </c>
      <c r="I57" s="36">
        <f t="shared" si="6"/>
        <v>301435.11162659118</v>
      </c>
      <c r="J57" s="66"/>
      <c r="K57" s="27"/>
      <c r="L57" s="71"/>
      <c r="M57" s="38">
        <v>20</v>
      </c>
      <c r="N57" s="36">
        <f t="shared" si="7"/>
        <v>296020.95530689479</v>
      </c>
      <c r="O57" s="37">
        <f t="shared" si="8"/>
        <v>7220.0233001681645</v>
      </c>
      <c r="P57" s="36">
        <f t="shared" si="3"/>
        <v>288800.93200672662</v>
      </c>
      <c r="Q57" s="66"/>
      <c r="R57" s="11"/>
    </row>
    <row r="58" spans="2:18" s="6" customFormat="1" x14ac:dyDescent="0.2">
      <c r="B58" s="60"/>
      <c r="C58" s="75">
        <v>2</v>
      </c>
      <c r="D58" s="35">
        <v>21</v>
      </c>
      <c r="E58" s="36">
        <f t="shared" si="4"/>
        <v>301435.11162659118</v>
      </c>
      <c r="F58" s="37">
        <f t="shared" si="1"/>
        <v>6826.15444186682</v>
      </c>
      <c r="G58" s="36">
        <f t="shared" si="2"/>
        <v>1507.175558132956</v>
      </c>
      <c r="H58" s="37">
        <f t="shared" si="5"/>
        <v>8333.3299999997762</v>
      </c>
      <c r="I58" s="36">
        <f t="shared" si="6"/>
        <v>294608.95718472434</v>
      </c>
      <c r="J58" s="66"/>
      <c r="K58" s="27"/>
      <c r="L58" s="71"/>
      <c r="M58" s="35">
        <v>21</v>
      </c>
      <c r="N58" s="36">
        <f t="shared" si="7"/>
        <v>288800.93200672662</v>
      </c>
      <c r="O58" s="37">
        <f t="shared" si="8"/>
        <v>7220.0233001681645</v>
      </c>
      <c r="P58" s="36">
        <f t="shared" si="3"/>
        <v>281580.90870655846</v>
      </c>
      <c r="Q58" s="66"/>
      <c r="R58" s="11"/>
    </row>
    <row r="59" spans="2:18" s="6" customFormat="1" x14ac:dyDescent="0.2">
      <c r="B59" s="60"/>
      <c r="C59" s="75">
        <v>2</v>
      </c>
      <c r="D59" s="35">
        <v>22</v>
      </c>
      <c r="E59" s="36">
        <f t="shared" si="4"/>
        <v>294608.95718472434</v>
      </c>
      <c r="F59" s="37">
        <f t="shared" si="1"/>
        <v>6860.2852140761543</v>
      </c>
      <c r="G59" s="36">
        <f t="shared" si="2"/>
        <v>1473.0447859236222</v>
      </c>
      <c r="H59" s="37">
        <f t="shared" si="5"/>
        <v>8333.3299999997762</v>
      </c>
      <c r="I59" s="36">
        <f t="shared" si="6"/>
        <v>287748.67197064817</v>
      </c>
      <c r="J59" s="66"/>
      <c r="K59" s="27"/>
      <c r="L59" s="71"/>
      <c r="M59" s="38">
        <v>22</v>
      </c>
      <c r="N59" s="36">
        <f t="shared" si="7"/>
        <v>281580.90870655846</v>
      </c>
      <c r="O59" s="37">
        <f t="shared" si="8"/>
        <v>7220.0233001681645</v>
      </c>
      <c r="P59" s="36">
        <f t="shared" si="3"/>
        <v>274360.8854063903</v>
      </c>
      <c r="Q59" s="66"/>
      <c r="R59" s="11"/>
    </row>
    <row r="60" spans="2:18" s="6" customFormat="1" x14ac:dyDescent="0.2">
      <c r="B60" s="60"/>
      <c r="C60" s="75">
        <v>2</v>
      </c>
      <c r="D60" s="35">
        <v>23</v>
      </c>
      <c r="E60" s="36">
        <f t="shared" si="4"/>
        <v>287748.67197064817</v>
      </c>
      <c r="F60" s="37">
        <f t="shared" si="1"/>
        <v>6894.5866401465355</v>
      </c>
      <c r="G60" s="36">
        <f t="shared" si="2"/>
        <v>1438.7433598532416</v>
      </c>
      <c r="H60" s="37">
        <f t="shared" si="5"/>
        <v>8333.3299999997762</v>
      </c>
      <c r="I60" s="36">
        <f t="shared" si="6"/>
        <v>280854.08533050161</v>
      </c>
      <c r="J60" s="66"/>
      <c r="K60" s="27"/>
      <c r="L60" s="71"/>
      <c r="M60" s="38">
        <v>23</v>
      </c>
      <c r="N60" s="36">
        <f t="shared" si="7"/>
        <v>274360.8854063903</v>
      </c>
      <c r="O60" s="37">
        <f t="shared" si="8"/>
        <v>7220.0233001681645</v>
      </c>
      <c r="P60" s="36">
        <f t="shared" si="3"/>
        <v>267140.86210622214</v>
      </c>
      <c r="Q60" s="66"/>
      <c r="R60" s="11"/>
    </row>
    <row r="61" spans="2:18" s="6" customFormat="1" x14ac:dyDescent="0.2">
      <c r="B61" s="60"/>
      <c r="C61" s="76">
        <v>2</v>
      </c>
      <c r="D61" s="39">
        <v>24</v>
      </c>
      <c r="E61" s="40">
        <f t="shared" si="4"/>
        <v>280854.08533050161</v>
      </c>
      <c r="F61" s="40">
        <f t="shared" si="1"/>
        <v>6929.0595733472674</v>
      </c>
      <c r="G61" s="40">
        <f t="shared" si="2"/>
        <v>1404.2704266525088</v>
      </c>
      <c r="H61" s="40">
        <f t="shared" si="5"/>
        <v>8333.3299999997762</v>
      </c>
      <c r="I61" s="40">
        <f t="shared" si="6"/>
        <v>273925.02575715433</v>
      </c>
      <c r="J61" s="66"/>
      <c r="K61" s="27"/>
      <c r="L61" s="71"/>
      <c r="M61" s="35">
        <v>24</v>
      </c>
      <c r="N61" s="36">
        <f t="shared" si="7"/>
        <v>267140.86210622214</v>
      </c>
      <c r="O61" s="37">
        <f t="shared" si="8"/>
        <v>7220.0233001681645</v>
      </c>
      <c r="P61" s="36">
        <f t="shared" si="3"/>
        <v>259920.83880605397</v>
      </c>
      <c r="Q61" s="66"/>
      <c r="R61" s="11"/>
    </row>
    <row r="62" spans="2:18" s="6" customFormat="1" x14ac:dyDescent="0.2">
      <c r="B62" s="60"/>
      <c r="C62" s="75">
        <v>3</v>
      </c>
      <c r="D62" s="35">
        <v>25</v>
      </c>
      <c r="E62" s="36">
        <f t="shared" si="4"/>
        <v>273925.02575715433</v>
      </c>
      <c r="F62" s="37">
        <f t="shared" si="1"/>
        <v>6963.704871214004</v>
      </c>
      <c r="G62" s="36">
        <f t="shared" si="2"/>
        <v>1369.6251287857726</v>
      </c>
      <c r="H62" s="37">
        <f t="shared" si="5"/>
        <v>8333.3299999997762</v>
      </c>
      <c r="I62" s="36">
        <f t="shared" si="6"/>
        <v>266961.32088594034</v>
      </c>
      <c r="J62" s="66"/>
      <c r="K62" s="27"/>
      <c r="L62" s="71"/>
      <c r="M62" s="38">
        <v>25</v>
      </c>
      <c r="N62" s="36">
        <f t="shared" si="7"/>
        <v>259920.83880605397</v>
      </c>
      <c r="O62" s="37">
        <f t="shared" si="8"/>
        <v>7220.0233001681645</v>
      </c>
      <c r="P62" s="36">
        <f t="shared" si="3"/>
        <v>252700.81550588581</v>
      </c>
      <c r="Q62" s="66"/>
      <c r="R62" s="11"/>
    </row>
    <row r="63" spans="2:18" s="6" customFormat="1" x14ac:dyDescent="0.2">
      <c r="B63" s="60"/>
      <c r="C63" s="75">
        <v>3</v>
      </c>
      <c r="D63" s="35">
        <v>26</v>
      </c>
      <c r="E63" s="36">
        <f t="shared" si="4"/>
        <v>266961.32088594034</v>
      </c>
      <c r="F63" s="37">
        <f t="shared" si="1"/>
        <v>6998.5233955700751</v>
      </c>
      <c r="G63" s="36">
        <f t="shared" si="2"/>
        <v>1334.8066044297025</v>
      </c>
      <c r="H63" s="37">
        <f t="shared" si="5"/>
        <v>8333.329999999778</v>
      </c>
      <c r="I63" s="36">
        <f t="shared" si="6"/>
        <v>259962.79749037026</v>
      </c>
      <c r="J63" s="66"/>
      <c r="K63" s="27"/>
      <c r="L63" s="71"/>
      <c r="M63" s="35">
        <v>26</v>
      </c>
      <c r="N63" s="36">
        <f t="shared" si="7"/>
        <v>252700.81550588581</v>
      </c>
      <c r="O63" s="37">
        <f t="shared" si="8"/>
        <v>7220.0233001681645</v>
      </c>
      <c r="P63" s="36">
        <f t="shared" si="3"/>
        <v>245480.79220571765</v>
      </c>
      <c r="Q63" s="66"/>
      <c r="R63" s="11"/>
    </row>
    <row r="64" spans="2:18" s="6" customFormat="1" x14ac:dyDescent="0.2">
      <c r="B64" s="60"/>
      <c r="C64" s="75">
        <v>3</v>
      </c>
      <c r="D64" s="35">
        <v>27</v>
      </c>
      <c r="E64" s="36">
        <f t="shared" si="4"/>
        <v>259962.79749037026</v>
      </c>
      <c r="F64" s="37">
        <f t="shared" si="1"/>
        <v>7033.5160125479242</v>
      </c>
      <c r="G64" s="36">
        <f t="shared" si="2"/>
        <v>1299.813987451852</v>
      </c>
      <c r="H64" s="37">
        <f t="shared" si="5"/>
        <v>8333.3299999997762</v>
      </c>
      <c r="I64" s="36">
        <f t="shared" si="6"/>
        <v>252929.28147782231</v>
      </c>
      <c r="J64" s="66"/>
      <c r="K64" s="27"/>
      <c r="L64" s="71"/>
      <c r="M64" s="38">
        <v>27</v>
      </c>
      <c r="N64" s="36">
        <f t="shared" si="7"/>
        <v>245480.79220571765</v>
      </c>
      <c r="O64" s="37">
        <f t="shared" si="8"/>
        <v>7220.0233001681645</v>
      </c>
      <c r="P64" s="36">
        <f t="shared" si="3"/>
        <v>238260.76890554948</v>
      </c>
      <c r="Q64" s="66"/>
      <c r="R64" s="11"/>
    </row>
    <row r="65" spans="2:18" s="6" customFormat="1" x14ac:dyDescent="0.2">
      <c r="B65" s="60"/>
      <c r="C65" s="75">
        <v>3</v>
      </c>
      <c r="D65" s="35">
        <v>28</v>
      </c>
      <c r="E65" s="36">
        <f t="shared" si="4"/>
        <v>252929.28147782231</v>
      </c>
      <c r="F65" s="37">
        <f t="shared" si="1"/>
        <v>7068.6835926106642</v>
      </c>
      <c r="G65" s="36">
        <f t="shared" si="2"/>
        <v>1264.6464073891125</v>
      </c>
      <c r="H65" s="37">
        <f t="shared" si="5"/>
        <v>8333.3299999997762</v>
      </c>
      <c r="I65" s="36">
        <f t="shared" si="6"/>
        <v>245860.59788521164</v>
      </c>
      <c r="J65" s="66"/>
      <c r="K65" s="27"/>
      <c r="L65" s="71"/>
      <c r="M65" s="38">
        <v>28</v>
      </c>
      <c r="N65" s="36">
        <f t="shared" si="7"/>
        <v>238260.76890554948</v>
      </c>
      <c r="O65" s="37">
        <f t="shared" si="8"/>
        <v>7220.0233001681645</v>
      </c>
      <c r="P65" s="36">
        <f t="shared" si="3"/>
        <v>231040.74560538132</v>
      </c>
      <c r="Q65" s="66"/>
      <c r="R65" s="11"/>
    </row>
    <row r="66" spans="2:18" s="6" customFormat="1" x14ac:dyDescent="0.2">
      <c r="B66" s="60"/>
      <c r="C66" s="75">
        <v>3</v>
      </c>
      <c r="D66" s="35">
        <v>29</v>
      </c>
      <c r="E66" s="36">
        <f t="shared" si="4"/>
        <v>245860.59788521164</v>
      </c>
      <c r="F66" s="37">
        <f t="shared" si="1"/>
        <v>7104.0270105737181</v>
      </c>
      <c r="G66" s="36">
        <f t="shared" si="2"/>
        <v>1229.3029894260587</v>
      </c>
      <c r="H66" s="37">
        <f t="shared" si="5"/>
        <v>8333.3299999997762</v>
      </c>
      <c r="I66" s="36">
        <f t="shared" si="6"/>
        <v>238756.57087463792</v>
      </c>
      <c r="J66" s="66"/>
      <c r="K66" s="27"/>
      <c r="L66" s="71"/>
      <c r="M66" s="35">
        <v>29</v>
      </c>
      <c r="N66" s="36">
        <f t="shared" si="7"/>
        <v>231040.74560538132</v>
      </c>
      <c r="O66" s="37">
        <f t="shared" si="8"/>
        <v>7220.0233001681645</v>
      </c>
      <c r="P66" s="36">
        <f t="shared" si="3"/>
        <v>223820.72230521316</v>
      </c>
      <c r="Q66" s="66"/>
      <c r="R66" s="11"/>
    </row>
    <row r="67" spans="2:18" s="6" customFormat="1" x14ac:dyDescent="0.2">
      <c r="B67" s="60"/>
      <c r="C67" s="75">
        <v>3</v>
      </c>
      <c r="D67" s="35">
        <v>30</v>
      </c>
      <c r="E67" s="36">
        <f t="shared" si="4"/>
        <v>238756.57087463792</v>
      </c>
      <c r="F67" s="37">
        <f t="shared" si="1"/>
        <v>7139.5471456265859</v>
      </c>
      <c r="G67" s="36">
        <f t="shared" si="2"/>
        <v>1193.7828543731905</v>
      </c>
      <c r="H67" s="37">
        <f t="shared" si="5"/>
        <v>8333.3299999997762</v>
      </c>
      <c r="I67" s="36">
        <f t="shared" si="6"/>
        <v>231617.02372901133</v>
      </c>
      <c r="J67" s="66"/>
      <c r="K67" s="27"/>
      <c r="L67" s="71"/>
      <c r="M67" s="38">
        <v>30</v>
      </c>
      <c r="N67" s="36">
        <f t="shared" si="7"/>
        <v>223820.72230521316</v>
      </c>
      <c r="O67" s="37">
        <f t="shared" si="8"/>
        <v>7220.0233001681645</v>
      </c>
      <c r="P67" s="36">
        <f t="shared" si="3"/>
        <v>216600.699005045</v>
      </c>
      <c r="Q67" s="66"/>
      <c r="R67" s="11"/>
    </row>
    <row r="68" spans="2:18" s="6" customFormat="1" x14ac:dyDescent="0.2">
      <c r="B68" s="60"/>
      <c r="C68" s="75">
        <v>3</v>
      </c>
      <c r="D68" s="35">
        <v>31</v>
      </c>
      <c r="E68" s="36">
        <f t="shared" si="4"/>
        <v>231617.02372901133</v>
      </c>
      <c r="F68" s="37">
        <f t="shared" si="1"/>
        <v>7175.2448813547189</v>
      </c>
      <c r="G68" s="36">
        <f t="shared" si="2"/>
        <v>1158.0851186450577</v>
      </c>
      <c r="H68" s="37">
        <f t="shared" si="5"/>
        <v>8333.3299999997762</v>
      </c>
      <c r="I68" s="36">
        <f t="shared" si="6"/>
        <v>224441.77884765659</v>
      </c>
      <c r="J68" s="66"/>
      <c r="K68" s="27"/>
      <c r="L68" s="71"/>
      <c r="M68" s="35">
        <v>31</v>
      </c>
      <c r="N68" s="36">
        <f t="shared" si="7"/>
        <v>216600.699005045</v>
      </c>
      <c r="O68" s="37">
        <f t="shared" si="8"/>
        <v>7220.0233001681645</v>
      </c>
      <c r="P68" s="36">
        <f t="shared" si="3"/>
        <v>209380.67570487683</v>
      </c>
      <c r="Q68" s="66"/>
      <c r="R68" s="11"/>
    </row>
    <row r="69" spans="2:18" s="6" customFormat="1" x14ac:dyDescent="0.2">
      <c r="B69" s="60"/>
      <c r="C69" s="75">
        <v>3</v>
      </c>
      <c r="D69" s="35">
        <v>32</v>
      </c>
      <c r="E69" s="36">
        <f t="shared" si="4"/>
        <v>224441.77884765659</v>
      </c>
      <c r="F69" s="37">
        <f t="shared" si="1"/>
        <v>7211.1211057614928</v>
      </c>
      <c r="G69" s="36">
        <f t="shared" si="2"/>
        <v>1122.2088942382838</v>
      </c>
      <c r="H69" s="37">
        <f t="shared" si="5"/>
        <v>8333.3299999997762</v>
      </c>
      <c r="I69" s="36">
        <f t="shared" si="6"/>
        <v>217230.65774189509</v>
      </c>
      <c r="J69" s="66"/>
      <c r="K69" s="27"/>
      <c r="L69" s="71"/>
      <c r="M69" s="38">
        <v>32</v>
      </c>
      <c r="N69" s="36">
        <f t="shared" si="7"/>
        <v>209380.67570487683</v>
      </c>
      <c r="O69" s="37">
        <f t="shared" si="8"/>
        <v>7220.0233001681645</v>
      </c>
      <c r="P69" s="36">
        <f t="shared" si="3"/>
        <v>202160.65240470867</v>
      </c>
      <c r="Q69" s="66"/>
      <c r="R69" s="11"/>
    </row>
    <row r="70" spans="2:18" s="6" customFormat="1" x14ac:dyDescent="0.2">
      <c r="B70" s="60"/>
      <c r="C70" s="75">
        <v>3</v>
      </c>
      <c r="D70" s="35">
        <v>33</v>
      </c>
      <c r="E70" s="36">
        <f t="shared" si="4"/>
        <v>217230.65774189509</v>
      </c>
      <c r="F70" s="37">
        <f t="shared" si="1"/>
        <v>7247.1767112903008</v>
      </c>
      <c r="G70" s="36">
        <f t="shared" si="2"/>
        <v>1086.1532887094763</v>
      </c>
      <c r="H70" s="37">
        <f t="shared" si="5"/>
        <v>8333.3299999997762</v>
      </c>
      <c r="I70" s="36">
        <f t="shared" si="6"/>
        <v>209983.48103060477</v>
      </c>
      <c r="J70" s="66"/>
      <c r="K70" s="27"/>
      <c r="L70" s="71"/>
      <c r="M70" s="38">
        <v>33</v>
      </c>
      <c r="N70" s="36">
        <f t="shared" si="7"/>
        <v>202160.65240470867</v>
      </c>
      <c r="O70" s="37">
        <f t="shared" si="8"/>
        <v>7220.0233001681645</v>
      </c>
      <c r="P70" s="36">
        <f t="shared" si="3"/>
        <v>194940.62910454051</v>
      </c>
      <c r="Q70" s="66"/>
      <c r="R70" s="11"/>
    </row>
    <row r="71" spans="2:18" s="6" customFormat="1" x14ac:dyDescent="0.2">
      <c r="B71" s="60"/>
      <c r="C71" s="75">
        <v>3</v>
      </c>
      <c r="D71" s="35">
        <v>34</v>
      </c>
      <c r="E71" s="36">
        <f t="shared" si="4"/>
        <v>209983.48103060477</v>
      </c>
      <c r="F71" s="37">
        <f t="shared" si="1"/>
        <v>7283.4125948467508</v>
      </c>
      <c r="G71" s="36">
        <f t="shared" si="2"/>
        <v>1049.9174051530249</v>
      </c>
      <c r="H71" s="37">
        <f t="shared" si="5"/>
        <v>8333.3299999997762</v>
      </c>
      <c r="I71" s="36">
        <f t="shared" si="6"/>
        <v>202700.068435758</v>
      </c>
      <c r="J71" s="66"/>
      <c r="K71" s="27"/>
      <c r="L71" s="71"/>
      <c r="M71" s="35">
        <v>34</v>
      </c>
      <c r="N71" s="36">
        <f t="shared" si="7"/>
        <v>194940.62910454051</v>
      </c>
      <c r="O71" s="37">
        <f t="shared" si="8"/>
        <v>7220.0233001681645</v>
      </c>
      <c r="P71" s="36">
        <f t="shared" si="3"/>
        <v>187720.60580437235</v>
      </c>
      <c r="Q71" s="66"/>
      <c r="R71" s="11"/>
    </row>
    <row r="72" spans="2:18" s="6" customFormat="1" x14ac:dyDescent="0.2">
      <c r="B72" s="60"/>
      <c r="C72" s="75">
        <v>3</v>
      </c>
      <c r="D72" s="35">
        <v>35</v>
      </c>
      <c r="E72" s="36">
        <f t="shared" si="4"/>
        <v>202700.068435758</v>
      </c>
      <c r="F72" s="37">
        <f t="shared" si="1"/>
        <v>7319.8296578209856</v>
      </c>
      <c r="G72" s="36">
        <f t="shared" si="2"/>
        <v>1013.500342178791</v>
      </c>
      <c r="H72" s="37">
        <f t="shared" si="5"/>
        <v>8333.3299999997762</v>
      </c>
      <c r="I72" s="36">
        <f t="shared" si="6"/>
        <v>195380.23877793702</v>
      </c>
      <c r="J72" s="66"/>
      <c r="K72" s="27"/>
      <c r="L72" s="71"/>
      <c r="M72" s="38">
        <v>35</v>
      </c>
      <c r="N72" s="36">
        <f t="shared" si="7"/>
        <v>187720.60580437235</v>
      </c>
      <c r="O72" s="37">
        <f t="shared" si="8"/>
        <v>7220.0233001681645</v>
      </c>
      <c r="P72" s="36">
        <f t="shared" si="3"/>
        <v>180500.58250420418</v>
      </c>
      <c r="Q72" s="66"/>
      <c r="R72" s="11"/>
    </row>
    <row r="73" spans="2:18" s="6" customFormat="1" x14ac:dyDescent="0.2">
      <c r="B73" s="60"/>
      <c r="C73" s="76">
        <v>3</v>
      </c>
      <c r="D73" s="39">
        <v>36</v>
      </c>
      <c r="E73" s="40">
        <f t="shared" si="4"/>
        <v>195380.23877793702</v>
      </c>
      <c r="F73" s="40">
        <f t="shared" si="1"/>
        <v>7356.4288061100906</v>
      </c>
      <c r="G73" s="40">
        <f t="shared" si="2"/>
        <v>976.90119388968617</v>
      </c>
      <c r="H73" s="40">
        <f t="shared" si="5"/>
        <v>8333.3299999997762</v>
      </c>
      <c r="I73" s="40">
        <f t="shared" si="6"/>
        <v>188023.80997182691</v>
      </c>
      <c r="J73" s="66"/>
      <c r="K73" s="27"/>
      <c r="L73" s="71"/>
      <c r="M73" s="35">
        <v>36</v>
      </c>
      <c r="N73" s="36">
        <f t="shared" si="7"/>
        <v>180500.58250420418</v>
      </c>
      <c r="O73" s="37">
        <f t="shared" si="8"/>
        <v>7220.0233001681645</v>
      </c>
      <c r="P73" s="36">
        <f t="shared" si="3"/>
        <v>173280.55920403602</v>
      </c>
      <c r="Q73" s="66"/>
      <c r="R73" s="11"/>
    </row>
    <row r="74" spans="2:18" s="6" customFormat="1" x14ac:dyDescent="0.2">
      <c r="B74" s="60"/>
      <c r="C74" s="75">
        <v>4</v>
      </c>
      <c r="D74" s="35">
        <v>37</v>
      </c>
      <c r="E74" s="36">
        <f t="shared" si="4"/>
        <v>188023.80997182691</v>
      </c>
      <c r="F74" s="37">
        <f t="shared" si="1"/>
        <v>7393.2109501406412</v>
      </c>
      <c r="G74" s="36">
        <f t="shared" si="2"/>
        <v>940.11904985913588</v>
      </c>
      <c r="H74" s="37">
        <f t="shared" si="5"/>
        <v>8333.3299999997762</v>
      </c>
      <c r="I74" s="36">
        <f t="shared" si="6"/>
        <v>180630.59902168627</v>
      </c>
      <c r="J74" s="66"/>
      <c r="K74" s="27"/>
      <c r="L74" s="71"/>
      <c r="M74" s="38">
        <v>37</v>
      </c>
      <c r="N74" s="36">
        <f t="shared" si="7"/>
        <v>173280.55920403602</v>
      </c>
      <c r="O74" s="37">
        <f t="shared" si="8"/>
        <v>7220.0233001681645</v>
      </c>
      <c r="P74" s="36">
        <f t="shared" si="3"/>
        <v>166060.53590386786</v>
      </c>
      <c r="Q74" s="66"/>
      <c r="R74" s="11"/>
    </row>
    <row r="75" spans="2:18" s="6" customFormat="1" x14ac:dyDescent="0.2">
      <c r="B75" s="60"/>
      <c r="C75" s="75">
        <v>4</v>
      </c>
      <c r="D75" s="35">
        <v>38</v>
      </c>
      <c r="E75" s="36">
        <f t="shared" si="4"/>
        <v>180630.59902168627</v>
      </c>
      <c r="F75" s="37">
        <f t="shared" si="1"/>
        <v>7430.177004891344</v>
      </c>
      <c r="G75" s="36">
        <f t="shared" si="2"/>
        <v>903.15299510843249</v>
      </c>
      <c r="H75" s="37">
        <f t="shared" si="5"/>
        <v>8333.3299999997762</v>
      </c>
      <c r="I75" s="36">
        <f t="shared" si="6"/>
        <v>173200.42201679491</v>
      </c>
      <c r="J75" s="66"/>
      <c r="K75" s="27"/>
      <c r="L75" s="71"/>
      <c r="M75" s="38">
        <v>38</v>
      </c>
      <c r="N75" s="36">
        <f t="shared" si="7"/>
        <v>166060.53590386786</v>
      </c>
      <c r="O75" s="37">
        <f t="shared" si="8"/>
        <v>7220.0233001681645</v>
      </c>
      <c r="P75" s="36">
        <f t="shared" si="3"/>
        <v>158840.5126036997</v>
      </c>
      <c r="Q75" s="66"/>
      <c r="R75" s="11"/>
    </row>
    <row r="76" spans="2:18" s="6" customFormat="1" x14ac:dyDescent="0.2">
      <c r="B76" s="60"/>
      <c r="C76" s="75">
        <v>4</v>
      </c>
      <c r="D76" s="35">
        <v>39</v>
      </c>
      <c r="E76" s="36">
        <f t="shared" si="4"/>
        <v>173200.42201679491</v>
      </c>
      <c r="F76" s="37">
        <f t="shared" si="1"/>
        <v>7467.3278899158013</v>
      </c>
      <c r="G76" s="36">
        <f t="shared" si="2"/>
        <v>866.00211008397582</v>
      </c>
      <c r="H76" s="37">
        <f t="shared" si="5"/>
        <v>8333.3299999997762</v>
      </c>
      <c r="I76" s="36">
        <f t="shared" si="6"/>
        <v>165733.09412687909</v>
      </c>
      <c r="J76" s="66"/>
      <c r="K76" s="27"/>
      <c r="L76" s="71"/>
      <c r="M76" s="35">
        <v>39</v>
      </c>
      <c r="N76" s="36">
        <f t="shared" si="7"/>
        <v>158840.5126036997</v>
      </c>
      <c r="O76" s="37">
        <f t="shared" si="8"/>
        <v>7220.0233001681645</v>
      </c>
      <c r="P76" s="36">
        <f t="shared" si="3"/>
        <v>151620.48930353153</v>
      </c>
      <c r="Q76" s="66"/>
      <c r="R76" s="11"/>
    </row>
    <row r="77" spans="2:18" s="6" customFormat="1" x14ac:dyDescent="0.2">
      <c r="B77" s="60"/>
      <c r="C77" s="75">
        <v>4</v>
      </c>
      <c r="D77" s="35">
        <v>40</v>
      </c>
      <c r="E77" s="36">
        <f t="shared" si="4"/>
        <v>165733.09412687909</v>
      </c>
      <c r="F77" s="37">
        <f t="shared" si="1"/>
        <v>7504.6645293653792</v>
      </c>
      <c r="G77" s="36">
        <f t="shared" si="2"/>
        <v>828.6654706343968</v>
      </c>
      <c r="H77" s="37">
        <f t="shared" si="5"/>
        <v>8333.3299999997762</v>
      </c>
      <c r="I77" s="36">
        <f t="shared" si="6"/>
        <v>158228.42959751369</v>
      </c>
      <c r="J77" s="66"/>
      <c r="K77" s="27"/>
      <c r="L77" s="71"/>
      <c r="M77" s="38">
        <v>40</v>
      </c>
      <c r="N77" s="36">
        <f t="shared" si="7"/>
        <v>151620.48930353153</v>
      </c>
      <c r="O77" s="37">
        <f t="shared" si="8"/>
        <v>7220.0233001681645</v>
      </c>
      <c r="P77" s="36">
        <f t="shared" si="3"/>
        <v>144400.46600336337</v>
      </c>
      <c r="Q77" s="66"/>
      <c r="R77" s="11"/>
    </row>
    <row r="78" spans="2:18" s="6" customFormat="1" x14ac:dyDescent="0.2">
      <c r="B78" s="60"/>
      <c r="C78" s="75">
        <v>4</v>
      </c>
      <c r="D78" s="35">
        <v>41</v>
      </c>
      <c r="E78" s="36">
        <f t="shared" si="4"/>
        <v>158228.42959751369</v>
      </c>
      <c r="F78" s="37">
        <f t="shared" si="1"/>
        <v>7542.1878520122063</v>
      </c>
      <c r="G78" s="36">
        <f t="shared" si="2"/>
        <v>791.14214798756996</v>
      </c>
      <c r="H78" s="37">
        <f t="shared" si="5"/>
        <v>8333.3299999997762</v>
      </c>
      <c r="I78" s="36">
        <f t="shared" si="6"/>
        <v>150686.24174550147</v>
      </c>
      <c r="J78" s="66"/>
      <c r="K78" s="27"/>
      <c r="L78" s="71"/>
      <c r="M78" s="35">
        <v>41</v>
      </c>
      <c r="N78" s="36">
        <f t="shared" si="7"/>
        <v>144400.46600336337</v>
      </c>
      <c r="O78" s="37">
        <f t="shared" si="8"/>
        <v>7220.0233001681645</v>
      </c>
      <c r="P78" s="36">
        <f>IFERROR(N78-O78,"")</f>
        <v>137180.44270319521</v>
      </c>
      <c r="Q78" s="66"/>
      <c r="R78" s="11"/>
    </row>
    <row r="79" spans="2:18" s="6" customFormat="1" x14ac:dyDescent="0.2">
      <c r="B79" s="60"/>
      <c r="C79" s="75">
        <v>4</v>
      </c>
      <c r="D79" s="35">
        <v>42</v>
      </c>
      <c r="E79" s="36">
        <f t="shared" si="4"/>
        <v>150686.24174550147</v>
      </c>
      <c r="F79" s="37">
        <f t="shared" si="1"/>
        <v>7579.8987912722669</v>
      </c>
      <c r="G79" s="36">
        <f t="shared" si="2"/>
        <v>753.43120872750887</v>
      </c>
      <c r="H79" s="37">
        <f t="shared" si="5"/>
        <v>8333.3299999997762</v>
      </c>
      <c r="I79" s="36">
        <f t="shared" si="6"/>
        <v>143106.34295422919</v>
      </c>
      <c r="J79" s="66"/>
      <c r="K79" s="27"/>
      <c r="L79" s="71"/>
      <c r="M79" s="38">
        <v>42</v>
      </c>
      <c r="N79" s="36">
        <f t="shared" si="7"/>
        <v>137180.44270319521</v>
      </c>
      <c r="O79" s="37">
        <f t="shared" si="8"/>
        <v>7220.0233001681645</v>
      </c>
      <c r="P79" s="36">
        <f t="shared" ref="P79:P142" si="9">IFERROR(N79-O79,"")</f>
        <v>129960.41940302704</v>
      </c>
      <c r="Q79" s="66"/>
      <c r="R79" s="11"/>
    </row>
    <row r="80" spans="2:18" s="6" customFormat="1" x14ac:dyDescent="0.2">
      <c r="B80" s="60"/>
      <c r="C80" s="75">
        <v>4</v>
      </c>
      <c r="D80" s="35">
        <v>43</v>
      </c>
      <c r="E80" s="36">
        <f t="shared" si="4"/>
        <v>143106.34295422919</v>
      </c>
      <c r="F80" s="37">
        <f t="shared" si="1"/>
        <v>7617.7982852286295</v>
      </c>
      <c r="G80" s="36">
        <f t="shared" si="2"/>
        <v>715.53171477114768</v>
      </c>
      <c r="H80" s="37">
        <f t="shared" si="5"/>
        <v>8333.329999999778</v>
      </c>
      <c r="I80" s="36">
        <f t="shared" si="6"/>
        <v>135488.54466900055</v>
      </c>
      <c r="J80" s="66"/>
      <c r="K80" s="27"/>
      <c r="L80" s="71"/>
      <c r="M80" s="38">
        <v>43</v>
      </c>
      <c r="N80" s="36">
        <f t="shared" si="7"/>
        <v>129960.41940302704</v>
      </c>
      <c r="O80" s="37">
        <f t="shared" si="8"/>
        <v>7220.0233001681645</v>
      </c>
      <c r="P80" s="36">
        <f t="shared" si="9"/>
        <v>122740.39610285888</v>
      </c>
      <c r="Q80" s="66"/>
      <c r="R80" s="11"/>
    </row>
    <row r="81" spans="2:18" s="6" customFormat="1" x14ac:dyDescent="0.2">
      <c r="B81" s="60"/>
      <c r="C81" s="75">
        <v>4</v>
      </c>
      <c r="D81" s="35">
        <v>44</v>
      </c>
      <c r="E81" s="36">
        <f t="shared" si="4"/>
        <v>135488.54466900055</v>
      </c>
      <c r="F81" s="37">
        <f t="shared" si="1"/>
        <v>7655.887276654772</v>
      </c>
      <c r="G81" s="36">
        <f t="shared" si="2"/>
        <v>677.4427233450042</v>
      </c>
      <c r="H81" s="37">
        <f t="shared" si="5"/>
        <v>8333.3299999997762</v>
      </c>
      <c r="I81" s="36">
        <f t="shared" si="6"/>
        <v>127832.65739234578</v>
      </c>
      <c r="J81" s="66"/>
      <c r="K81" s="27"/>
      <c r="L81" s="71"/>
      <c r="M81" s="35">
        <v>44</v>
      </c>
      <c r="N81" s="36">
        <f t="shared" si="7"/>
        <v>122740.39610285888</v>
      </c>
      <c r="O81" s="37">
        <f t="shared" si="8"/>
        <v>7220.0233001681645</v>
      </c>
      <c r="P81" s="36">
        <f t="shared" si="9"/>
        <v>115520.37280269072</v>
      </c>
      <c r="Q81" s="66"/>
      <c r="R81" s="11"/>
    </row>
    <row r="82" spans="2:18" s="6" customFormat="1" x14ac:dyDescent="0.2">
      <c r="B82" s="60"/>
      <c r="C82" s="75">
        <v>4</v>
      </c>
      <c r="D82" s="35">
        <v>45</v>
      </c>
      <c r="E82" s="36">
        <f t="shared" si="4"/>
        <v>127832.65739234578</v>
      </c>
      <c r="F82" s="37">
        <f t="shared" si="1"/>
        <v>7694.1667130380465</v>
      </c>
      <c r="G82" s="36">
        <f t="shared" si="2"/>
        <v>639.16328696173036</v>
      </c>
      <c r="H82" s="37">
        <f t="shared" si="5"/>
        <v>8333.3299999997762</v>
      </c>
      <c r="I82" s="36">
        <f t="shared" si="6"/>
        <v>120138.49067930772</v>
      </c>
      <c r="J82" s="66"/>
      <c r="K82" s="27"/>
      <c r="L82" s="71"/>
      <c r="M82" s="38">
        <v>45</v>
      </c>
      <c r="N82" s="36">
        <f t="shared" si="7"/>
        <v>115520.37280269072</v>
      </c>
      <c r="O82" s="37">
        <f t="shared" si="8"/>
        <v>7220.0233001681645</v>
      </c>
      <c r="P82" s="36">
        <f t="shared" si="9"/>
        <v>108300.34950252256</v>
      </c>
      <c r="Q82" s="66"/>
      <c r="R82" s="11"/>
    </row>
    <row r="83" spans="2:18" s="6" customFormat="1" x14ac:dyDescent="0.2">
      <c r="B83" s="60"/>
      <c r="C83" s="75">
        <v>4</v>
      </c>
      <c r="D83" s="35">
        <v>46</v>
      </c>
      <c r="E83" s="36">
        <f t="shared" si="4"/>
        <v>120138.49067930772</v>
      </c>
      <c r="F83" s="37">
        <f t="shared" si="1"/>
        <v>7732.6375466032368</v>
      </c>
      <c r="G83" s="36">
        <f t="shared" si="2"/>
        <v>600.69245339654026</v>
      </c>
      <c r="H83" s="37">
        <f t="shared" si="5"/>
        <v>8333.3299999997762</v>
      </c>
      <c r="I83" s="36">
        <f t="shared" si="6"/>
        <v>112405.85313270448</v>
      </c>
      <c r="J83" s="66"/>
      <c r="K83" s="27"/>
      <c r="L83" s="71"/>
      <c r="M83" s="35">
        <v>46</v>
      </c>
      <c r="N83" s="36">
        <f t="shared" si="7"/>
        <v>108300.34950252256</v>
      </c>
      <c r="O83" s="37">
        <f t="shared" si="8"/>
        <v>7220.0233001681645</v>
      </c>
      <c r="P83" s="36">
        <f t="shared" si="9"/>
        <v>101080.32620235439</v>
      </c>
      <c r="Q83" s="66"/>
      <c r="R83" s="11"/>
    </row>
    <row r="84" spans="2:18" s="6" customFormat="1" x14ac:dyDescent="0.2">
      <c r="B84" s="60"/>
      <c r="C84" s="75">
        <v>4</v>
      </c>
      <c r="D84" s="35">
        <v>47</v>
      </c>
      <c r="E84" s="36">
        <f t="shared" si="4"/>
        <v>112405.85313270448</v>
      </c>
      <c r="F84" s="37">
        <f t="shared" si="1"/>
        <v>7771.3007343362524</v>
      </c>
      <c r="G84" s="36">
        <f t="shared" si="2"/>
        <v>562.02926566352403</v>
      </c>
      <c r="H84" s="37">
        <f t="shared" si="5"/>
        <v>8333.3299999997762</v>
      </c>
      <c r="I84" s="36">
        <f t="shared" si="6"/>
        <v>104634.55239836822</v>
      </c>
      <c r="J84" s="66"/>
      <c r="K84" s="27"/>
      <c r="L84" s="71"/>
      <c r="M84" s="38">
        <v>47</v>
      </c>
      <c r="N84" s="36">
        <f t="shared" si="7"/>
        <v>101080.32620235439</v>
      </c>
      <c r="O84" s="37">
        <f t="shared" si="8"/>
        <v>7220.0233001681645</v>
      </c>
      <c r="P84" s="36">
        <f t="shared" si="9"/>
        <v>93860.302902186231</v>
      </c>
      <c r="Q84" s="66"/>
      <c r="R84" s="11"/>
    </row>
    <row r="85" spans="2:18" s="6" customFormat="1" x14ac:dyDescent="0.2">
      <c r="B85" s="60"/>
      <c r="C85" s="76">
        <v>4</v>
      </c>
      <c r="D85" s="39">
        <v>48</v>
      </c>
      <c r="E85" s="40">
        <f t="shared" si="4"/>
        <v>104634.55239836822</v>
      </c>
      <c r="F85" s="40">
        <f t="shared" si="1"/>
        <v>7810.1572380079342</v>
      </c>
      <c r="G85" s="40">
        <f t="shared" si="2"/>
        <v>523.17276199184278</v>
      </c>
      <c r="H85" s="40">
        <f t="shared" si="5"/>
        <v>8333.3299999997762</v>
      </c>
      <c r="I85" s="40">
        <f t="shared" si="6"/>
        <v>96824.395160360276</v>
      </c>
      <c r="J85" s="66"/>
      <c r="K85" s="27"/>
      <c r="L85" s="71"/>
      <c r="M85" s="38">
        <v>48</v>
      </c>
      <c r="N85" s="36">
        <f t="shared" si="7"/>
        <v>93860.302902186231</v>
      </c>
      <c r="O85" s="37">
        <f t="shared" si="8"/>
        <v>7220.0233001681645</v>
      </c>
      <c r="P85" s="36">
        <f t="shared" si="9"/>
        <v>86640.279602018069</v>
      </c>
      <c r="Q85" s="66"/>
      <c r="R85" s="11"/>
    </row>
    <row r="86" spans="2:18" s="6" customFormat="1" x14ac:dyDescent="0.2">
      <c r="B86" s="60"/>
      <c r="C86" s="75">
        <v>5</v>
      </c>
      <c r="D86" s="35">
        <v>49</v>
      </c>
      <c r="E86" s="36">
        <f t="shared" si="4"/>
        <v>96824.395160360276</v>
      </c>
      <c r="F86" s="37">
        <f t="shared" si="1"/>
        <v>7849.2080241979738</v>
      </c>
      <c r="G86" s="36">
        <f t="shared" si="2"/>
        <v>484.12197580180316</v>
      </c>
      <c r="H86" s="37">
        <f t="shared" si="5"/>
        <v>8333.3299999997762</v>
      </c>
      <c r="I86" s="36">
        <f t="shared" si="6"/>
        <v>88975.187136162305</v>
      </c>
      <c r="J86" s="66"/>
      <c r="K86" s="27"/>
      <c r="L86" s="71"/>
      <c r="M86" s="35">
        <v>49</v>
      </c>
      <c r="N86" s="36">
        <f t="shared" si="7"/>
        <v>86640.279602018069</v>
      </c>
      <c r="O86" s="37">
        <f t="shared" si="8"/>
        <v>7220.0233001681645</v>
      </c>
      <c r="P86" s="36">
        <f t="shared" si="9"/>
        <v>79420.256301849906</v>
      </c>
      <c r="Q86" s="66"/>
      <c r="R86" s="11"/>
    </row>
    <row r="87" spans="2:18" s="6" customFormat="1" x14ac:dyDescent="0.2">
      <c r="B87" s="60"/>
      <c r="C87" s="75">
        <v>5</v>
      </c>
      <c r="D87" s="35">
        <v>50</v>
      </c>
      <c r="E87" s="36">
        <f t="shared" si="4"/>
        <v>88975.187136162305</v>
      </c>
      <c r="F87" s="37">
        <f t="shared" si="1"/>
        <v>7888.454064318963</v>
      </c>
      <c r="G87" s="36">
        <f t="shared" si="2"/>
        <v>444.8759356808132</v>
      </c>
      <c r="H87" s="37">
        <f t="shared" si="5"/>
        <v>8333.3299999997762</v>
      </c>
      <c r="I87" s="36">
        <f t="shared" si="6"/>
        <v>81086.733071843337</v>
      </c>
      <c r="J87" s="66"/>
      <c r="K87" s="27"/>
      <c r="L87" s="71"/>
      <c r="M87" s="38">
        <v>50</v>
      </c>
      <c r="N87" s="36">
        <f t="shared" si="7"/>
        <v>79420.256301849906</v>
      </c>
      <c r="O87" s="37">
        <f t="shared" si="8"/>
        <v>7220.0233001681645</v>
      </c>
      <c r="P87" s="36">
        <f t="shared" si="9"/>
        <v>72200.233001681743</v>
      </c>
      <c r="Q87" s="66"/>
      <c r="R87" s="11"/>
    </row>
    <row r="88" spans="2:18" s="6" customFormat="1" x14ac:dyDescent="0.2">
      <c r="B88" s="60"/>
      <c r="C88" s="75">
        <v>5</v>
      </c>
      <c r="D88" s="35">
        <v>51</v>
      </c>
      <c r="E88" s="36">
        <f t="shared" si="4"/>
        <v>81086.733071843337</v>
      </c>
      <c r="F88" s="37">
        <f t="shared" si="1"/>
        <v>7927.8963346405581</v>
      </c>
      <c r="G88" s="36">
        <f t="shared" si="2"/>
        <v>405.43366535921842</v>
      </c>
      <c r="H88" s="37">
        <f t="shared" si="5"/>
        <v>8333.3299999997762</v>
      </c>
      <c r="I88" s="36">
        <f t="shared" si="6"/>
        <v>73158.836737202771</v>
      </c>
      <c r="J88" s="66"/>
      <c r="K88" s="27"/>
      <c r="L88" s="71"/>
      <c r="M88" s="35">
        <v>51</v>
      </c>
      <c r="N88" s="36">
        <f t="shared" si="7"/>
        <v>72200.233001681743</v>
      </c>
      <c r="O88" s="37">
        <f t="shared" si="8"/>
        <v>7220.0233001681645</v>
      </c>
      <c r="P88" s="36">
        <f t="shared" si="9"/>
        <v>64980.209701513581</v>
      </c>
      <c r="Q88" s="66"/>
      <c r="R88" s="11"/>
    </row>
    <row r="89" spans="2:18" s="6" customFormat="1" x14ac:dyDescent="0.2">
      <c r="B89" s="60"/>
      <c r="C89" s="75">
        <v>5</v>
      </c>
      <c r="D89" s="35">
        <v>52</v>
      </c>
      <c r="E89" s="36">
        <f t="shared" si="4"/>
        <v>73158.836737202771</v>
      </c>
      <c r="F89" s="37">
        <f t="shared" si="1"/>
        <v>7967.5358163137616</v>
      </c>
      <c r="G89" s="36">
        <f t="shared" si="2"/>
        <v>365.79418368601563</v>
      </c>
      <c r="H89" s="37">
        <f t="shared" si="5"/>
        <v>8333.329999999778</v>
      </c>
      <c r="I89" s="36">
        <f t="shared" si="6"/>
        <v>65191.300920889014</v>
      </c>
      <c r="J89" s="66"/>
      <c r="K89" s="27"/>
      <c r="L89" s="71"/>
      <c r="M89" s="38">
        <v>52</v>
      </c>
      <c r="N89" s="36">
        <f t="shared" si="7"/>
        <v>64980.209701513581</v>
      </c>
      <c r="O89" s="37">
        <f t="shared" si="8"/>
        <v>7220.0233001681645</v>
      </c>
      <c r="P89" s="36">
        <f t="shared" si="9"/>
        <v>57760.186401345418</v>
      </c>
      <c r="Q89" s="66"/>
      <c r="R89" s="11"/>
    </row>
    <row r="90" spans="2:18" s="6" customFormat="1" x14ac:dyDescent="0.2">
      <c r="B90" s="60"/>
      <c r="C90" s="75">
        <v>5</v>
      </c>
      <c r="D90" s="35">
        <v>53</v>
      </c>
      <c r="E90" s="36">
        <f t="shared" si="4"/>
        <v>65191.300920889014</v>
      </c>
      <c r="F90" s="37">
        <f t="shared" si="1"/>
        <v>8007.3734953953299</v>
      </c>
      <c r="G90" s="36">
        <f t="shared" si="2"/>
        <v>325.95650460444682</v>
      </c>
      <c r="H90" s="37">
        <f t="shared" si="5"/>
        <v>8333.3299999997762</v>
      </c>
      <c r="I90" s="36">
        <f t="shared" si="6"/>
        <v>57183.927425493683</v>
      </c>
      <c r="J90" s="66"/>
      <c r="K90" s="27"/>
      <c r="L90" s="71"/>
      <c r="M90" s="38">
        <v>53</v>
      </c>
      <c r="N90" s="36">
        <f t="shared" si="7"/>
        <v>57760.186401345418</v>
      </c>
      <c r="O90" s="37">
        <f t="shared" si="8"/>
        <v>7220.0233001681645</v>
      </c>
      <c r="P90" s="36">
        <f t="shared" si="9"/>
        <v>50540.163101177255</v>
      </c>
      <c r="Q90" s="66"/>
      <c r="R90" s="11"/>
    </row>
    <row r="91" spans="2:18" s="6" customFormat="1" x14ac:dyDescent="0.2">
      <c r="B91" s="60"/>
      <c r="C91" s="75">
        <v>5</v>
      </c>
      <c r="D91" s="35">
        <v>54</v>
      </c>
      <c r="E91" s="36">
        <f t="shared" si="4"/>
        <v>57183.927425493683</v>
      </c>
      <c r="F91" s="37">
        <f t="shared" si="1"/>
        <v>8047.4103628723069</v>
      </c>
      <c r="G91" s="36">
        <f t="shared" si="2"/>
        <v>285.91963712747008</v>
      </c>
      <c r="H91" s="37">
        <f t="shared" si="5"/>
        <v>8333.3299999997762</v>
      </c>
      <c r="I91" s="36">
        <f t="shared" si="6"/>
        <v>49136.517062621373</v>
      </c>
      <c r="J91" s="66"/>
      <c r="K91" s="27"/>
      <c r="L91" s="71"/>
      <c r="M91" s="35">
        <v>54</v>
      </c>
      <c r="N91" s="36">
        <f t="shared" si="7"/>
        <v>50540.163101177255</v>
      </c>
      <c r="O91" s="37">
        <f t="shared" si="8"/>
        <v>7220.0233001681645</v>
      </c>
      <c r="P91" s="36">
        <f t="shared" si="9"/>
        <v>43320.139801009092</v>
      </c>
      <c r="Q91" s="66"/>
      <c r="R91" s="11"/>
    </row>
    <row r="92" spans="2:18" s="6" customFormat="1" x14ac:dyDescent="0.2">
      <c r="B92" s="60"/>
      <c r="C92" s="75">
        <v>5</v>
      </c>
      <c r="D92" s="35">
        <v>55</v>
      </c>
      <c r="E92" s="36">
        <f t="shared" si="4"/>
        <v>49136.517062621373</v>
      </c>
      <c r="F92" s="37">
        <f t="shared" si="1"/>
        <v>8087.6474146866676</v>
      </c>
      <c r="G92" s="36">
        <f t="shared" si="2"/>
        <v>245.6825853131086</v>
      </c>
      <c r="H92" s="37">
        <f t="shared" si="5"/>
        <v>8333.3299999997762</v>
      </c>
      <c r="I92" s="36">
        <f t="shared" si="6"/>
        <v>41048.869647934705</v>
      </c>
      <c r="J92" s="66"/>
      <c r="K92" s="27"/>
      <c r="L92" s="71"/>
      <c r="M92" s="38">
        <v>55</v>
      </c>
      <c r="N92" s="36">
        <f t="shared" si="7"/>
        <v>43320.139801009092</v>
      </c>
      <c r="O92" s="37">
        <f t="shared" si="8"/>
        <v>7220.0233001681645</v>
      </c>
      <c r="P92" s="36">
        <f t="shared" si="9"/>
        <v>36100.11650084093</v>
      </c>
      <c r="Q92" s="66"/>
      <c r="R92" s="11"/>
    </row>
    <row r="93" spans="2:18" s="6" customFormat="1" x14ac:dyDescent="0.2">
      <c r="B93" s="60"/>
      <c r="C93" s="75">
        <v>5</v>
      </c>
      <c r="D93" s="35">
        <v>56</v>
      </c>
      <c r="E93" s="36">
        <f t="shared" si="4"/>
        <v>41048.869647934705</v>
      </c>
      <c r="F93" s="37">
        <f t="shared" si="1"/>
        <v>8128.0856517601014</v>
      </c>
      <c r="G93" s="36">
        <f t="shared" si="2"/>
        <v>205.24434823967525</v>
      </c>
      <c r="H93" s="37">
        <f t="shared" si="5"/>
        <v>8333.3299999997762</v>
      </c>
      <c r="I93" s="36">
        <f t="shared" si="6"/>
        <v>32920.783996174607</v>
      </c>
      <c r="J93" s="66"/>
      <c r="K93" s="27"/>
      <c r="L93" s="71"/>
      <c r="M93" s="35">
        <v>56</v>
      </c>
      <c r="N93" s="36">
        <f t="shared" si="7"/>
        <v>36100.11650084093</v>
      </c>
      <c r="O93" s="37">
        <f t="shared" si="8"/>
        <v>7220.0233001681645</v>
      </c>
      <c r="P93" s="36">
        <f t="shared" si="9"/>
        <v>28880.093200672767</v>
      </c>
      <c r="Q93" s="66"/>
      <c r="R93" s="11"/>
    </row>
    <row r="94" spans="2:18" s="6" customFormat="1" x14ac:dyDescent="0.2">
      <c r="B94" s="60"/>
      <c r="C94" s="75">
        <v>5</v>
      </c>
      <c r="D94" s="35">
        <v>57</v>
      </c>
      <c r="E94" s="36">
        <f t="shared" si="4"/>
        <v>32920.783996174607</v>
      </c>
      <c r="F94" s="37">
        <f t="shared" si="1"/>
        <v>8168.7260800189015</v>
      </c>
      <c r="G94" s="36">
        <f t="shared" si="2"/>
        <v>164.60391998087471</v>
      </c>
      <c r="H94" s="37">
        <f t="shared" si="5"/>
        <v>8333.3299999997762</v>
      </c>
      <c r="I94" s="36">
        <f t="shared" si="6"/>
        <v>24752.057916155703</v>
      </c>
      <c r="J94" s="66"/>
      <c r="K94" s="27"/>
      <c r="L94" s="71"/>
      <c r="M94" s="38">
        <v>57</v>
      </c>
      <c r="N94" s="36">
        <f t="shared" si="7"/>
        <v>28880.093200672767</v>
      </c>
      <c r="O94" s="37">
        <f t="shared" si="8"/>
        <v>7220.0233001681645</v>
      </c>
      <c r="P94" s="36">
        <f t="shared" si="9"/>
        <v>21660.069900504604</v>
      </c>
      <c r="Q94" s="66"/>
      <c r="R94" s="11"/>
    </row>
    <row r="95" spans="2:18" s="6" customFormat="1" x14ac:dyDescent="0.2">
      <c r="B95" s="60"/>
      <c r="C95" s="75">
        <v>5</v>
      </c>
      <c r="D95" s="35">
        <v>58</v>
      </c>
      <c r="E95" s="36">
        <f t="shared" si="4"/>
        <v>24752.057916155703</v>
      </c>
      <c r="F95" s="37">
        <f t="shared" si="1"/>
        <v>8209.5697104189967</v>
      </c>
      <c r="G95" s="36">
        <f t="shared" si="2"/>
        <v>123.76028958078021</v>
      </c>
      <c r="H95" s="37">
        <f t="shared" si="5"/>
        <v>8333.3299999997762</v>
      </c>
      <c r="I95" s="36">
        <f t="shared" si="6"/>
        <v>16542.488205736707</v>
      </c>
      <c r="J95" s="66"/>
      <c r="K95" s="27"/>
      <c r="L95" s="71"/>
      <c r="M95" s="38">
        <v>58</v>
      </c>
      <c r="N95" s="36">
        <f t="shared" si="7"/>
        <v>21660.069900504604</v>
      </c>
      <c r="O95" s="37">
        <f t="shared" si="8"/>
        <v>7220.0233001681645</v>
      </c>
      <c r="P95" s="36">
        <f t="shared" si="9"/>
        <v>14440.04660033644</v>
      </c>
      <c r="Q95" s="66"/>
      <c r="R95" s="11"/>
    </row>
    <row r="96" spans="2:18" s="6" customFormat="1" x14ac:dyDescent="0.2">
      <c r="B96" s="60"/>
      <c r="C96" s="75">
        <v>5</v>
      </c>
      <c r="D96" s="35">
        <v>59</v>
      </c>
      <c r="E96" s="36">
        <f t="shared" si="4"/>
        <v>16542.488205736707</v>
      </c>
      <c r="F96" s="37">
        <f t="shared" si="1"/>
        <v>8250.6175589710929</v>
      </c>
      <c r="G96" s="36">
        <f t="shared" si="2"/>
        <v>82.712441028685205</v>
      </c>
      <c r="H96" s="37">
        <f t="shared" si="5"/>
        <v>8333.329999999778</v>
      </c>
      <c r="I96" s="36">
        <f t="shared" si="6"/>
        <v>8291.8706467656139</v>
      </c>
      <c r="J96" s="66"/>
      <c r="K96" s="27"/>
      <c r="L96" s="71"/>
      <c r="M96" s="35">
        <v>59</v>
      </c>
      <c r="N96" s="36">
        <f t="shared" si="7"/>
        <v>14440.04660033644</v>
      </c>
      <c r="O96" s="37">
        <f t="shared" si="8"/>
        <v>7220.0233001681645</v>
      </c>
      <c r="P96" s="36">
        <f t="shared" si="9"/>
        <v>7220.0233001682755</v>
      </c>
      <c r="Q96" s="66"/>
      <c r="R96" s="11"/>
    </row>
    <row r="97" spans="2:18" s="6" customFormat="1" x14ac:dyDescent="0.2">
      <c r="B97" s="60"/>
      <c r="C97" s="76">
        <v>5</v>
      </c>
      <c r="D97" s="39">
        <v>60</v>
      </c>
      <c r="E97" s="40">
        <f t="shared" si="4"/>
        <v>8291.8706467656139</v>
      </c>
      <c r="F97" s="40">
        <f t="shared" si="1"/>
        <v>8291.8706467659467</v>
      </c>
      <c r="G97" s="40">
        <f t="shared" si="2"/>
        <v>41.459353233829738</v>
      </c>
      <c r="H97" s="40">
        <f t="shared" si="5"/>
        <v>8333.3299999997762</v>
      </c>
      <c r="I97" s="40">
        <f t="shared" si="6"/>
        <v>-3.325979491819453E-10</v>
      </c>
      <c r="J97" s="66"/>
      <c r="K97" s="27"/>
      <c r="L97" s="71"/>
      <c r="M97" s="38">
        <v>60</v>
      </c>
      <c r="N97" s="36">
        <f t="shared" si="7"/>
        <v>7220.0233001682755</v>
      </c>
      <c r="O97" s="37">
        <f t="shared" si="8"/>
        <v>7220.0233001681645</v>
      </c>
      <c r="P97" s="36">
        <f t="shared" si="9"/>
        <v>1.1095835361629725E-10</v>
      </c>
      <c r="Q97" s="66"/>
      <c r="R97" s="11"/>
    </row>
    <row r="98" spans="2:18" s="6" customFormat="1" x14ac:dyDescent="0.2">
      <c r="B98" s="60"/>
      <c r="C98" s="75">
        <v>6</v>
      </c>
      <c r="D98" s="35">
        <v>61</v>
      </c>
      <c r="E98" s="36" t="str">
        <f t="shared" si="4"/>
        <v/>
      </c>
      <c r="F98" s="37" t="str">
        <f t="shared" si="1"/>
        <v/>
      </c>
      <c r="G98" s="36" t="str">
        <f t="shared" si="2"/>
        <v/>
      </c>
      <c r="H98" s="37" t="str">
        <f t="shared" si="5"/>
        <v/>
      </c>
      <c r="I98" s="36" t="str">
        <f t="shared" si="6"/>
        <v/>
      </c>
      <c r="J98" s="66"/>
      <c r="L98" s="60"/>
      <c r="M98" s="38">
        <v>61</v>
      </c>
      <c r="N98" s="36" t="str">
        <f t="shared" si="7"/>
        <v/>
      </c>
      <c r="O98" s="37" t="str">
        <f t="shared" si="8"/>
        <v/>
      </c>
      <c r="P98" s="36" t="str">
        <f t="shared" si="9"/>
        <v/>
      </c>
      <c r="Q98" s="66"/>
      <c r="R98" s="11"/>
    </row>
    <row r="99" spans="2:18" s="6" customFormat="1" x14ac:dyDescent="0.2">
      <c r="B99" s="60"/>
      <c r="C99" s="75">
        <v>6</v>
      </c>
      <c r="D99" s="35">
        <v>62</v>
      </c>
      <c r="E99" s="36" t="str">
        <f t="shared" si="4"/>
        <v/>
      </c>
      <c r="F99" s="37" t="str">
        <f t="shared" si="1"/>
        <v/>
      </c>
      <c r="G99" s="36" t="str">
        <f t="shared" si="2"/>
        <v/>
      </c>
      <c r="H99" s="37" t="str">
        <f t="shared" si="5"/>
        <v/>
      </c>
      <c r="I99" s="36" t="str">
        <f t="shared" si="6"/>
        <v/>
      </c>
      <c r="J99" s="66"/>
      <c r="L99" s="60"/>
      <c r="M99" s="38">
        <v>62</v>
      </c>
      <c r="N99" s="36" t="str">
        <f t="shared" si="7"/>
        <v/>
      </c>
      <c r="O99" s="37" t="str">
        <f t="shared" si="8"/>
        <v/>
      </c>
      <c r="P99" s="36" t="str">
        <f t="shared" si="9"/>
        <v/>
      </c>
      <c r="Q99" s="66"/>
      <c r="R99" s="11"/>
    </row>
    <row r="100" spans="2:18" s="6" customFormat="1" x14ac:dyDescent="0.2">
      <c r="B100" s="60"/>
      <c r="C100" s="75">
        <v>6</v>
      </c>
      <c r="D100" s="35">
        <v>63</v>
      </c>
      <c r="E100" s="36" t="str">
        <f t="shared" si="4"/>
        <v/>
      </c>
      <c r="F100" s="37" t="str">
        <f t="shared" si="1"/>
        <v/>
      </c>
      <c r="G100" s="36" t="str">
        <f t="shared" si="2"/>
        <v/>
      </c>
      <c r="H100" s="37" t="str">
        <f t="shared" si="5"/>
        <v/>
      </c>
      <c r="I100" s="36" t="str">
        <f t="shared" si="6"/>
        <v/>
      </c>
      <c r="J100" s="66"/>
      <c r="L100" s="60"/>
      <c r="M100" s="38">
        <v>63</v>
      </c>
      <c r="N100" s="36" t="str">
        <f t="shared" si="7"/>
        <v/>
      </c>
      <c r="O100" s="37" t="str">
        <f t="shared" si="8"/>
        <v/>
      </c>
      <c r="P100" s="36" t="str">
        <f t="shared" si="9"/>
        <v/>
      </c>
      <c r="Q100" s="66"/>
      <c r="R100" s="11"/>
    </row>
    <row r="101" spans="2:18" s="6" customFormat="1" x14ac:dyDescent="0.2">
      <c r="B101" s="60"/>
      <c r="C101" s="75">
        <v>6</v>
      </c>
      <c r="D101" s="35">
        <v>64</v>
      </c>
      <c r="E101" s="36" t="str">
        <f t="shared" si="4"/>
        <v/>
      </c>
      <c r="F101" s="37" t="str">
        <f t="shared" si="1"/>
        <v/>
      </c>
      <c r="G101" s="36" t="str">
        <f t="shared" si="2"/>
        <v/>
      </c>
      <c r="H101" s="37" t="str">
        <f t="shared" si="5"/>
        <v/>
      </c>
      <c r="I101" s="36" t="str">
        <f t="shared" si="6"/>
        <v/>
      </c>
      <c r="J101" s="66"/>
      <c r="L101" s="60"/>
      <c r="M101" s="38">
        <v>64</v>
      </c>
      <c r="N101" s="36" t="str">
        <f t="shared" si="7"/>
        <v/>
      </c>
      <c r="O101" s="37" t="str">
        <f t="shared" si="8"/>
        <v/>
      </c>
      <c r="P101" s="36" t="str">
        <f t="shared" si="9"/>
        <v/>
      </c>
      <c r="Q101" s="66"/>
      <c r="R101" s="11"/>
    </row>
    <row r="102" spans="2:18" s="6" customFormat="1" x14ac:dyDescent="0.2">
      <c r="B102" s="60"/>
      <c r="C102" s="75">
        <v>6</v>
      </c>
      <c r="D102" s="35">
        <v>65</v>
      </c>
      <c r="E102" s="36" t="str">
        <f t="shared" si="4"/>
        <v/>
      </c>
      <c r="F102" s="37" t="str">
        <f t="shared" si="1"/>
        <v/>
      </c>
      <c r="G102" s="36" t="str">
        <f t="shared" si="2"/>
        <v/>
      </c>
      <c r="H102" s="37" t="str">
        <f t="shared" si="5"/>
        <v/>
      </c>
      <c r="I102" s="36" t="str">
        <f t="shared" si="6"/>
        <v/>
      </c>
      <c r="J102" s="66"/>
      <c r="L102" s="60"/>
      <c r="M102" s="38">
        <v>65</v>
      </c>
      <c r="N102" s="36" t="str">
        <f t="shared" si="7"/>
        <v/>
      </c>
      <c r="O102" s="37" t="str">
        <f t="shared" si="8"/>
        <v/>
      </c>
      <c r="P102" s="36" t="str">
        <f t="shared" si="9"/>
        <v/>
      </c>
      <c r="Q102" s="66"/>
      <c r="R102" s="11"/>
    </row>
    <row r="103" spans="2:18" s="6" customFormat="1" x14ac:dyDescent="0.2">
      <c r="B103" s="60"/>
      <c r="C103" s="75">
        <v>6</v>
      </c>
      <c r="D103" s="35">
        <v>66</v>
      </c>
      <c r="E103" s="36" t="str">
        <f t="shared" si="4"/>
        <v/>
      </c>
      <c r="F103" s="37" t="str">
        <f t="shared" ref="F103:F157" si="10">IFERROR(-PPMT($G$15/$G$17,D103,$G$13,$G$16,0,1),"")</f>
        <v/>
      </c>
      <c r="G103" s="36" t="str">
        <f t="shared" ref="G103:G157" si="11">IFERROR(-IPMT($G$15/$G$17,D103,$G$13,$G$16,0,1),"")</f>
        <v/>
      </c>
      <c r="H103" s="37" t="str">
        <f t="shared" si="5"/>
        <v/>
      </c>
      <c r="I103" s="36" t="str">
        <f t="shared" si="6"/>
        <v/>
      </c>
      <c r="J103" s="66"/>
      <c r="L103" s="60"/>
      <c r="M103" s="38">
        <v>66</v>
      </c>
      <c r="N103" s="36" t="str">
        <f t="shared" si="7"/>
        <v/>
      </c>
      <c r="O103" s="37" t="str">
        <f t="shared" si="8"/>
        <v/>
      </c>
      <c r="P103" s="36" t="str">
        <f t="shared" si="9"/>
        <v/>
      </c>
      <c r="Q103" s="66"/>
      <c r="R103" s="11"/>
    </row>
    <row r="104" spans="2:18" s="6" customFormat="1" x14ac:dyDescent="0.2">
      <c r="B104" s="60"/>
      <c r="C104" s="75">
        <v>6</v>
      </c>
      <c r="D104" s="35">
        <v>67</v>
      </c>
      <c r="E104" s="36" t="str">
        <f t="shared" ref="E104:E157" si="12">IF(I103&gt;0.0000001,I103,"")</f>
        <v/>
      </c>
      <c r="F104" s="37" t="str">
        <f t="shared" si="10"/>
        <v/>
      </c>
      <c r="G104" s="36" t="str">
        <f t="shared" si="11"/>
        <v/>
      </c>
      <c r="H104" s="37" t="str">
        <f t="shared" ref="H104:H157" si="13">IFERROR(F104+G104,"")</f>
        <v/>
      </c>
      <c r="I104" s="36" t="str">
        <f t="shared" ref="I104:I157" si="14">IFERROR(+E104-H104+G104,"")</f>
        <v/>
      </c>
      <c r="J104" s="66"/>
      <c r="L104" s="60"/>
      <c r="M104" s="38">
        <v>67</v>
      </c>
      <c r="N104" s="36" t="str">
        <f t="shared" ref="N104:N157" si="15">IF(P103&gt;0.00001,P103,"")</f>
        <v/>
      </c>
      <c r="O104" s="37" t="str">
        <f t="shared" ref="O104:O157" si="16">IF(P103="","",IF(P103&gt;0.00001,+$G$16*$G$19,""))</f>
        <v/>
      </c>
      <c r="P104" s="36" t="str">
        <f t="shared" si="9"/>
        <v/>
      </c>
      <c r="Q104" s="66"/>
      <c r="R104" s="11"/>
    </row>
    <row r="105" spans="2:18" s="6" customFormat="1" x14ac:dyDescent="0.2">
      <c r="B105" s="60"/>
      <c r="C105" s="75">
        <v>6</v>
      </c>
      <c r="D105" s="35">
        <v>68</v>
      </c>
      <c r="E105" s="36" t="str">
        <f t="shared" si="12"/>
        <v/>
      </c>
      <c r="F105" s="37" t="str">
        <f t="shared" si="10"/>
        <v/>
      </c>
      <c r="G105" s="36" t="str">
        <f t="shared" si="11"/>
        <v/>
      </c>
      <c r="H105" s="37" t="str">
        <f t="shared" si="13"/>
        <v/>
      </c>
      <c r="I105" s="36" t="str">
        <f t="shared" si="14"/>
        <v/>
      </c>
      <c r="J105" s="66"/>
      <c r="L105" s="60"/>
      <c r="M105" s="38">
        <v>68</v>
      </c>
      <c r="N105" s="36" t="str">
        <f t="shared" si="15"/>
        <v/>
      </c>
      <c r="O105" s="37" t="str">
        <f t="shared" si="16"/>
        <v/>
      </c>
      <c r="P105" s="36" t="str">
        <f t="shared" si="9"/>
        <v/>
      </c>
      <c r="Q105" s="66"/>
      <c r="R105" s="11"/>
    </row>
    <row r="106" spans="2:18" s="6" customFormat="1" x14ac:dyDescent="0.2">
      <c r="B106" s="60"/>
      <c r="C106" s="75">
        <v>6</v>
      </c>
      <c r="D106" s="35">
        <v>69</v>
      </c>
      <c r="E106" s="36" t="str">
        <f t="shared" si="12"/>
        <v/>
      </c>
      <c r="F106" s="37" t="str">
        <f t="shared" si="10"/>
        <v/>
      </c>
      <c r="G106" s="36" t="str">
        <f t="shared" si="11"/>
        <v/>
      </c>
      <c r="H106" s="37" t="str">
        <f t="shared" si="13"/>
        <v/>
      </c>
      <c r="I106" s="36" t="str">
        <f t="shared" si="14"/>
        <v/>
      </c>
      <c r="J106" s="66"/>
      <c r="L106" s="60"/>
      <c r="M106" s="38">
        <v>69</v>
      </c>
      <c r="N106" s="36" t="str">
        <f t="shared" si="15"/>
        <v/>
      </c>
      <c r="O106" s="37" t="str">
        <f t="shared" si="16"/>
        <v/>
      </c>
      <c r="P106" s="36" t="str">
        <f t="shared" si="9"/>
        <v/>
      </c>
      <c r="Q106" s="66"/>
      <c r="R106" s="11"/>
    </row>
    <row r="107" spans="2:18" s="6" customFormat="1" x14ac:dyDescent="0.2">
      <c r="B107" s="60"/>
      <c r="C107" s="75">
        <v>6</v>
      </c>
      <c r="D107" s="35">
        <v>70</v>
      </c>
      <c r="E107" s="36" t="str">
        <f t="shared" si="12"/>
        <v/>
      </c>
      <c r="F107" s="37" t="str">
        <f t="shared" si="10"/>
        <v/>
      </c>
      <c r="G107" s="36" t="str">
        <f t="shared" si="11"/>
        <v/>
      </c>
      <c r="H107" s="37" t="str">
        <f t="shared" si="13"/>
        <v/>
      </c>
      <c r="I107" s="36" t="str">
        <f t="shared" si="14"/>
        <v/>
      </c>
      <c r="J107" s="66"/>
      <c r="L107" s="60"/>
      <c r="M107" s="38">
        <v>70</v>
      </c>
      <c r="N107" s="36" t="str">
        <f t="shared" si="15"/>
        <v/>
      </c>
      <c r="O107" s="37" t="str">
        <f t="shared" si="16"/>
        <v/>
      </c>
      <c r="P107" s="36" t="str">
        <f t="shared" si="9"/>
        <v/>
      </c>
      <c r="Q107" s="66"/>
      <c r="R107" s="11"/>
    </row>
    <row r="108" spans="2:18" s="6" customFormat="1" x14ac:dyDescent="0.2">
      <c r="B108" s="60"/>
      <c r="C108" s="75">
        <v>6</v>
      </c>
      <c r="D108" s="35">
        <v>71</v>
      </c>
      <c r="E108" s="36" t="str">
        <f t="shared" si="12"/>
        <v/>
      </c>
      <c r="F108" s="37" t="str">
        <f t="shared" si="10"/>
        <v/>
      </c>
      <c r="G108" s="36" t="str">
        <f t="shared" si="11"/>
        <v/>
      </c>
      <c r="H108" s="37" t="str">
        <f t="shared" si="13"/>
        <v/>
      </c>
      <c r="I108" s="36" t="str">
        <f t="shared" si="14"/>
        <v/>
      </c>
      <c r="J108" s="66"/>
      <c r="L108" s="60"/>
      <c r="M108" s="38">
        <v>71</v>
      </c>
      <c r="N108" s="36" t="str">
        <f t="shared" si="15"/>
        <v/>
      </c>
      <c r="O108" s="37" t="str">
        <f t="shared" si="16"/>
        <v/>
      </c>
      <c r="P108" s="36" t="str">
        <f t="shared" si="9"/>
        <v/>
      </c>
      <c r="Q108" s="66"/>
      <c r="R108" s="11"/>
    </row>
    <row r="109" spans="2:18" s="6" customFormat="1" x14ac:dyDescent="0.2">
      <c r="B109" s="60"/>
      <c r="C109" s="76">
        <v>6</v>
      </c>
      <c r="D109" s="39">
        <v>72</v>
      </c>
      <c r="E109" s="40" t="str">
        <f t="shared" si="12"/>
        <v/>
      </c>
      <c r="F109" s="40" t="str">
        <f t="shared" si="10"/>
        <v/>
      </c>
      <c r="G109" s="40" t="str">
        <f t="shared" si="11"/>
        <v/>
      </c>
      <c r="H109" s="40" t="str">
        <f t="shared" si="13"/>
        <v/>
      </c>
      <c r="I109" s="40" t="str">
        <f t="shared" si="14"/>
        <v/>
      </c>
      <c r="J109" s="66"/>
      <c r="L109" s="60"/>
      <c r="M109" s="38">
        <v>72</v>
      </c>
      <c r="N109" s="36" t="str">
        <f t="shared" si="15"/>
        <v/>
      </c>
      <c r="O109" s="37" t="str">
        <f t="shared" si="16"/>
        <v/>
      </c>
      <c r="P109" s="36" t="str">
        <f t="shared" si="9"/>
        <v/>
      </c>
      <c r="Q109" s="66"/>
      <c r="R109" s="11"/>
    </row>
    <row r="110" spans="2:18" s="6" customFormat="1" x14ac:dyDescent="0.2">
      <c r="B110" s="60"/>
      <c r="C110" s="75">
        <v>7</v>
      </c>
      <c r="D110" s="35">
        <v>73</v>
      </c>
      <c r="E110" s="36" t="str">
        <f t="shared" si="12"/>
        <v/>
      </c>
      <c r="F110" s="37" t="str">
        <f t="shared" si="10"/>
        <v/>
      </c>
      <c r="G110" s="36" t="str">
        <f t="shared" si="11"/>
        <v/>
      </c>
      <c r="H110" s="37" t="str">
        <f t="shared" si="13"/>
        <v/>
      </c>
      <c r="I110" s="36" t="str">
        <f t="shared" si="14"/>
        <v/>
      </c>
      <c r="J110" s="66"/>
      <c r="L110" s="60"/>
      <c r="M110" s="38">
        <v>73</v>
      </c>
      <c r="N110" s="36" t="str">
        <f t="shared" si="15"/>
        <v/>
      </c>
      <c r="O110" s="37" t="str">
        <f t="shared" si="16"/>
        <v/>
      </c>
      <c r="P110" s="36" t="str">
        <f t="shared" si="9"/>
        <v/>
      </c>
      <c r="Q110" s="66"/>
      <c r="R110" s="11"/>
    </row>
    <row r="111" spans="2:18" s="6" customFormat="1" x14ac:dyDescent="0.2">
      <c r="B111" s="60"/>
      <c r="C111" s="75">
        <v>7</v>
      </c>
      <c r="D111" s="35">
        <v>74</v>
      </c>
      <c r="E111" s="36" t="str">
        <f t="shared" si="12"/>
        <v/>
      </c>
      <c r="F111" s="37" t="str">
        <f t="shared" si="10"/>
        <v/>
      </c>
      <c r="G111" s="36" t="str">
        <f t="shared" si="11"/>
        <v/>
      </c>
      <c r="H111" s="37" t="str">
        <f t="shared" si="13"/>
        <v/>
      </c>
      <c r="I111" s="36" t="str">
        <f t="shared" si="14"/>
        <v/>
      </c>
      <c r="J111" s="66"/>
      <c r="L111" s="60"/>
      <c r="M111" s="38">
        <v>74</v>
      </c>
      <c r="N111" s="36" t="str">
        <f t="shared" si="15"/>
        <v/>
      </c>
      <c r="O111" s="37" t="str">
        <f t="shared" si="16"/>
        <v/>
      </c>
      <c r="P111" s="36" t="str">
        <f t="shared" si="9"/>
        <v/>
      </c>
      <c r="Q111" s="66"/>
      <c r="R111" s="11"/>
    </row>
    <row r="112" spans="2:18" s="6" customFormat="1" x14ac:dyDescent="0.2">
      <c r="B112" s="60"/>
      <c r="C112" s="75">
        <v>7</v>
      </c>
      <c r="D112" s="35">
        <v>75</v>
      </c>
      <c r="E112" s="36" t="str">
        <f t="shared" si="12"/>
        <v/>
      </c>
      <c r="F112" s="37" t="str">
        <f t="shared" si="10"/>
        <v/>
      </c>
      <c r="G112" s="36" t="str">
        <f t="shared" si="11"/>
        <v/>
      </c>
      <c r="H112" s="37" t="str">
        <f t="shared" si="13"/>
        <v/>
      </c>
      <c r="I112" s="36" t="str">
        <f t="shared" si="14"/>
        <v/>
      </c>
      <c r="J112" s="66"/>
      <c r="L112" s="60"/>
      <c r="M112" s="38">
        <v>75</v>
      </c>
      <c r="N112" s="36" t="str">
        <f t="shared" si="15"/>
        <v/>
      </c>
      <c r="O112" s="37" t="str">
        <f t="shared" si="16"/>
        <v/>
      </c>
      <c r="P112" s="36" t="str">
        <f t="shared" si="9"/>
        <v/>
      </c>
      <c r="Q112" s="66"/>
      <c r="R112" s="11"/>
    </row>
    <row r="113" spans="2:18" s="6" customFormat="1" x14ac:dyDescent="0.2">
      <c r="B113" s="60"/>
      <c r="C113" s="75">
        <v>7</v>
      </c>
      <c r="D113" s="35">
        <v>76</v>
      </c>
      <c r="E113" s="36" t="str">
        <f t="shared" si="12"/>
        <v/>
      </c>
      <c r="F113" s="37" t="str">
        <f t="shared" si="10"/>
        <v/>
      </c>
      <c r="G113" s="36" t="str">
        <f t="shared" si="11"/>
        <v/>
      </c>
      <c r="H113" s="37" t="str">
        <f t="shared" si="13"/>
        <v/>
      </c>
      <c r="I113" s="36" t="str">
        <f t="shared" si="14"/>
        <v/>
      </c>
      <c r="J113" s="66"/>
      <c r="L113" s="60"/>
      <c r="M113" s="38">
        <v>76</v>
      </c>
      <c r="N113" s="36" t="str">
        <f t="shared" si="15"/>
        <v/>
      </c>
      <c r="O113" s="37" t="str">
        <f t="shared" si="16"/>
        <v/>
      </c>
      <c r="P113" s="36" t="str">
        <f t="shared" si="9"/>
        <v/>
      </c>
      <c r="Q113" s="66"/>
      <c r="R113" s="11"/>
    </row>
    <row r="114" spans="2:18" s="6" customFormat="1" x14ac:dyDescent="0.2">
      <c r="B114" s="60"/>
      <c r="C114" s="75">
        <v>7</v>
      </c>
      <c r="D114" s="35">
        <v>77</v>
      </c>
      <c r="E114" s="36" t="str">
        <f t="shared" si="12"/>
        <v/>
      </c>
      <c r="F114" s="37" t="str">
        <f t="shared" si="10"/>
        <v/>
      </c>
      <c r="G114" s="36" t="str">
        <f t="shared" si="11"/>
        <v/>
      </c>
      <c r="H114" s="37" t="str">
        <f t="shared" si="13"/>
        <v/>
      </c>
      <c r="I114" s="36" t="str">
        <f t="shared" si="14"/>
        <v/>
      </c>
      <c r="J114" s="66"/>
      <c r="L114" s="60"/>
      <c r="M114" s="38">
        <v>77</v>
      </c>
      <c r="N114" s="36" t="str">
        <f t="shared" si="15"/>
        <v/>
      </c>
      <c r="O114" s="37" t="str">
        <f t="shared" si="16"/>
        <v/>
      </c>
      <c r="P114" s="36" t="str">
        <f t="shared" si="9"/>
        <v/>
      </c>
      <c r="Q114" s="66"/>
      <c r="R114" s="11"/>
    </row>
    <row r="115" spans="2:18" s="6" customFormat="1" x14ac:dyDescent="0.2">
      <c r="B115" s="60"/>
      <c r="C115" s="75">
        <v>7</v>
      </c>
      <c r="D115" s="35">
        <v>78</v>
      </c>
      <c r="E115" s="36" t="str">
        <f t="shared" si="12"/>
        <v/>
      </c>
      <c r="F115" s="37" t="str">
        <f t="shared" si="10"/>
        <v/>
      </c>
      <c r="G115" s="36" t="str">
        <f t="shared" si="11"/>
        <v/>
      </c>
      <c r="H115" s="37" t="str">
        <f t="shared" si="13"/>
        <v/>
      </c>
      <c r="I115" s="36" t="str">
        <f t="shared" si="14"/>
        <v/>
      </c>
      <c r="J115" s="66"/>
      <c r="L115" s="60"/>
      <c r="M115" s="38">
        <v>78</v>
      </c>
      <c r="N115" s="36" t="str">
        <f t="shared" si="15"/>
        <v/>
      </c>
      <c r="O115" s="37" t="str">
        <f t="shared" si="16"/>
        <v/>
      </c>
      <c r="P115" s="36" t="str">
        <f t="shared" si="9"/>
        <v/>
      </c>
      <c r="Q115" s="66"/>
      <c r="R115" s="11"/>
    </row>
    <row r="116" spans="2:18" s="6" customFormat="1" x14ac:dyDescent="0.2">
      <c r="B116" s="60"/>
      <c r="C116" s="75">
        <v>7</v>
      </c>
      <c r="D116" s="35">
        <v>79</v>
      </c>
      <c r="E116" s="36" t="str">
        <f t="shared" si="12"/>
        <v/>
      </c>
      <c r="F116" s="37" t="str">
        <f t="shared" si="10"/>
        <v/>
      </c>
      <c r="G116" s="36" t="str">
        <f t="shared" si="11"/>
        <v/>
      </c>
      <c r="H116" s="37" t="str">
        <f t="shared" si="13"/>
        <v/>
      </c>
      <c r="I116" s="36" t="str">
        <f t="shared" si="14"/>
        <v/>
      </c>
      <c r="J116" s="66"/>
      <c r="L116" s="60"/>
      <c r="M116" s="38">
        <v>79</v>
      </c>
      <c r="N116" s="36" t="str">
        <f t="shared" si="15"/>
        <v/>
      </c>
      <c r="O116" s="37" t="str">
        <f t="shared" si="16"/>
        <v/>
      </c>
      <c r="P116" s="36" t="str">
        <f t="shared" si="9"/>
        <v/>
      </c>
      <c r="Q116" s="66"/>
      <c r="R116" s="11"/>
    </row>
    <row r="117" spans="2:18" s="6" customFormat="1" x14ac:dyDescent="0.2">
      <c r="B117" s="60"/>
      <c r="C117" s="75">
        <v>7</v>
      </c>
      <c r="D117" s="35">
        <v>80</v>
      </c>
      <c r="E117" s="36" t="str">
        <f t="shared" si="12"/>
        <v/>
      </c>
      <c r="F117" s="37" t="str">
        <f t="shared" si="10"/>
        <v/>
      </c>
      <c r="G117" s="36" t="str">
        <f t="shared" si="11"/>
        <v/>
      </c>
      <c r="H117" s="37" t="str">
        <f t="shared" si="13"/>
        <v/>
      </c>
      <c r="I117" s="36" t="str">
        <f t="shared" si="14"/>
        <v/>
      </c>
      <c r="J117" s="66"/>
      <c r="L117" s="60"/>
      <c r="M117" s="38">
        <v>80</v>
      </c>
      <c r="N117" s="36" t="str">
        <f t="shared" si="15"/>
        <v/>
      </c>
      <c r="O117" s="37" t="str">
        <f t="shared" si="16"/>
        <v/>
      </c>
      <c r="P117" s="36" t="str">
        <f t="shared" si="9"/>
        <v/>
      </c>
      <c r="Q117" s="66"/>
      <c r="R117" s="11"/>
    </row>
    <row r="118" spans="2:18" s="6" customFormat="1" x14ac:dyDescent="0.2">
      <c r="B118" s="60"/>
      <c r="C118" s="75">
        <v>7</v>
      </c>
      <c r="D118" s="35">
        <v>81</v>
      </c>
      <c r="E118" s="36" t="str">
        <f t="shared" si="12"/>
        <v/>
      </c>
      <c r="F118" s="37" t="str">
        <f t="shared" si="10"/>
        <v/>
      </c>
      <c r="G118" s="36" t="str">
        <f t="shared" si="11"/>
        <v/>
      </c>
      <c r="H118" s="37" t="str">
        <f t="shared" si="13"/>
        <v/>
      </c>
      <c r="I118" s="36" t="str">
        <f t="shared" si="14"/>
        <v/>
      </c>
      <c r="J118" s="66"/>
      <c r="L118" s="60"/>
      <c r="M118" s="38">
        <v>81</v>
      </c>
      <c r="N118" s="36" t="str">
        <f t="shared" si="15"/>
        <v/>
      </c>
      <c r="O118" s="37" t="str">
        <f t="shared" si="16"/>
        <v/>
      </c>
      <c r="P118" s="36" t="str">
        <f t="shared" si="9"/>
        <v/>
      </c>
      <c r="Q118" s="66"/>
      <c r="R118" s="11"/>
    </row>
    <row r="119" spans="2:18" s="6" customFormat="1" x14ac:dyDescent="0.2">
      <c r="B119" s="60"/>
      <c r="C119" s="75">
        <v>7</v>
      </c>
      <c r="D119" s="35">
        <v>82</v>
      </c>
      <c r="E119" s="36" t="str">
        <f t="shared" si="12"/>
        <v/>
      </c>
      <c r="F119" s="37" t="str">
        <f t="shared" si="10"/>
        <v/>
      </c>
      <c r="G119" s="36" t="str">
        <f t="shared" si="11"/>
        <v/>
      </c>
      <c r="H119" s="37" t="str">
        <f t="shared" si="13"/>
        <v/>
      </c>
      <c r="I119" s="36" t="str">
        <f t="shared" si="14"/>
        <v/>
      </c>
      <c r="J119" s="66"/>
      <c r="L119" s="60"/>
      <c r="M119" s="38">
        <v>82</v>
      </c>
      <c r="N119" s="36" t="str">
        <f t="shared" si="15"/>
        <v/>
      </c>
      <c r="O119" s="37" t="str">
        <f t="shared" si="16"/>
        <v/>
      </c>
      <c r="P119" s="36" t="str">
        <f t="shared" si="9"/>
        <v/>
      </c>
      <c r="Q119" s="66"/>
      <c r="R119" s="11"/>
    </row>
    <row r="120" spans="2:18" s="6" customFormat="1" x14ac:dyDescent="0.2">
      <c r="B120" s="60"/>
      <c r="C120" s="75">
        <v>7</v>
      </c>
      <c r="D120" s="35">
        <v>83</v>
      </c>
      <c r="E120" s="36" t="str">
        <f t="shared" si="12"/>
        <v/>
      </c>
      <c r="F120" s="37" t="str">
        <f t="shared" si="10"/>
        <v/>
      </c>
      <c r="G120" s="36" t="str">
        <f t="shared" si="11"/>
        <v/>
      </c>
      <c r="H120" s="37" t="str">
        <f t="shared" si="13"/>
        <v/>
      </c>
      <c r="I120" s="36" t="str">
        <f t="shared" si="14"/>
        <v/>
      </c>
      <c r="J120" s="66"/>
      <c r="L120" s="60"/>
      <c r="M120" s="38">
        <v>83</v>
      </c>
      <c r="N120" s="36" t="str">
        <f t="shared" si="15"/>
        <v/>
      </c>
      <c r="O120" s="37" t="str">
        <f t="shared" si="16"/>
        <v/>
      </c>
      <c r="P120" s="36" t="str">
        <f t="shared" si="9"/>
        <v/>
      </c>
      <c r="Q120" s="66"/>
      <c r="R120" s="11"/>
    </row>
    <row r="121" spans="2:18" s="6" customFormat="1" x14ac:dyDescent="0.2">
      <c r="B121" s="60"/>
      <c r="C121" s="76">
        <v>7</v>
      </c>
      <c r="D121" s="39">
        <v>84</v>
      </c>
      <c r="E121" s="40" t="str">
        <f t="shared" si="12"/>
        <v/>
      </c>
      <c r="F121" s="40" t="str">
        <f t="shared" si="10"/>
        <v/>
      </c>
      <c r="G121" s="40" t="str">
        <f t="shared" si="11"/>
        <v/>
      </c>
      <c r="H121" s="40" t="str">
        <f t="shared" si="13"/>
        <v/>
      </c>
      <c r="I121" s="40" t="str">
        <f t="shared" si="14"/>
        <v/>
      </c>
      <c r="J121" s="66"/>
      <c r="L121" s="60"/>
      <c r="M121" s="38">
        <v>84</v>
      </c>
      <c r="N121" s="36" t="str">
        <f t="shared" si="15"/>
        <v/>
      </c>
      <c r="O121" s="37" t="str">
        <f t="shared" si="16"/>
        <v/>
      </c>
      <c r="P121" s="36" t="str">
        <f t="shared" si="9"/>
        <v/>
      </c>
      <c r="Q121" s="66"/>
      <c r="R121" s="11"/>
    </row>
    <row r="122" spans="2:18" s="6" customFormat="1" x14ac:dyDescent="0.2">
      <c r="B122" s="60"/>
      <c r="C122" s="75">
        <v>8</v>
      </c>
      <c r="D122" s="35">
        <v>85</v>
      </c>
      <c r="E122" s="36" t="str">
        <f t="shared" si="12"/>
        <v/>
      </c>
      <c r="F122" s="37" t="str">
        <f t="shared" si="10"/>
        <v/>
      </c>
      <c r="G122" s="36" t="str">
        <f t="shared" si="11"/>
        <v/>
      </c>
      <c r="H122" s="37" t="str">
        <f t="shared" si="13"/>
        <v/>
      </c>
      <c r="I122" s="36" t="str">
        <f t="shared" si="14"/>
        <v/>
      </c>
      <c r="J122" s="66"/>
      <c r="L122" s="60"/>
      <c r="M122" s="38">
        <v>85</v>
      </c>
      <c r="N122" s="36" t="str">
        <f t="shared" si="15"/>
        <v/>
      </c>
      <c r="O122" s="37" t="str">
        <f t="shared" si="16"/>
        <v/>
      </c>
      <c r="P122" s="36" t="str">
        <f t="shared" si="9"/>
        <v/>
      </c>
      <c r="Q122" s="66"/>
      <c r="R122" s="11"/>
    </row>
    <row r="123" spans="2:18" s="6" customFormat="1" x14ac:dyDescent="0.2">
      <c r="B123" s="60"/>
      <c r="C123" s="75">
        <v>8</v>
      </c>
      <c r="D123" s="35">
        <v>86</v>
      </c>
      <c r="E123" s="36" t="str">
        <f t="shared" si="12"/>
        <v/>
      </c>
      <c r="F123" s="37" t="str">
        <f t="shared" si="10"/>
        <v/>
      </c>
      <c r="G123" s="36" t="str">
        <f t="shared" si="11"/>
        <v/>
      </c>
      <c r="H123" s="37" t="str">
        <f t="shared" si="13"/>
        <v/>
      </c>
      <c r="I123" s="36" t="str">
        <f t="shared" si="14"/>
        <v/>
      </c>
      <c r="J123" s="66"/>
      <c r="L123" s="60"/>
      <c r="M123" s="38">
        <v>86</v>
      </c>
      <c r="N123" s="36" t="str">
        <f t="shared" si="15"/>
        <v/>
      </c>
      <c r="O123" s="37" t="str">
        <f t="shared" si="16"/>
        <v/>
      </c>
      <c r="P123" s="36" t="str">
        <f t="shared" si="9"/>
        <v/>
      </c>
      <c r="Q123" s="66"/>
      <c r="R123" s="11"/>
    </row>
    <row r="124" spans="2:18" s="6" customFormat="1" x14ac:dyDescent="0.2">
      <c r="B124" s="60"/>
      <c r="C124" s="75">
        <v>8</v>
      </c>
      <c r="D124" s="35">
        <v>87</v>
      </c>
      <c r="E124" s="36" t="str">
        <f t="shared" si="12"/>
        <v/>
      </c>
      <c r="F124" s="37" t="str">
        <f t="shared" si="10"/>
        <v/>
      </c>
      <c r="G124" s="36" t="str">
        <f t="shared" si="11"/>
        <v/>
      </c>
      <c r="H124" s="37" t="str">
        <f t="shared" si="13"/>
        <v/>
      </c>
      <c r="I124" s="36" t="str">
        <f t="shared" si="14"/>
        <v/>
      </c>
      <c r="J124" s="66"/>
      <c r="L124" s="60"/>
      <c r="M124" s="38">
        <v>87</v>
      </c>
      <c r="N124" s="36" t="str">
        <f t="shared" si="15"/>
        <v/>
      </c>
      <c r="O124" s="37" t="str">
        <f t="shared" si="16"/>
        <v/>
      </c>
      <c r="P124" s="36" t="str">
        <f t="shared" si="9"/>
        <v/>
      </c>
      <c r="Q124" s="66"/>
      <c r="R124" s="11"/>
    </row>
    <row r="125" spans="2:18" s="6" customFormat="1" x14ac:dyDescent="0.2">
      <c r="B125" s="60"/>
      <c r="C125" s="75">
        <v>8</v>
      </c>
      <c r="D125" s="35">
        <v>88</v>
      </c>
      <c r="E125" s="36" t="str">
        <f t="shared" si="12"/>
        <v/>
      </c>
      <c r="F125" s="37" t="str">
        <f t="shared" si="10"/>
        <v/>
      </c>
      <c r="G125" s="36" t="str">
        <f t="shared" si="11"/>
        <v/>
      </c>
      <c r="H125" s="37" t="str">
        <f t="shared" si="13"/>
        <v/>
      </c>
      <c r="I125" s="36" t="str">
        <f t="shared" si="14"/>
        <v/>
      </c>
      <c r="J125" s="66"/>
      <c r="L125" s="60"/>
      <c r="M125" s="38">
        <v>88</v>
      </c>
      <c r="N125" s="36" t="str">
        <f t="shared" si="15"/>
        <v/>
      </c>
      <c r="O125" s="37" t="str">
        <f t="shared" si="16"/>
        <v/>
      </c>
      <c r="P125" s="36" t="str">
        <f t="shared" si="9"/>
        <v/>
      </c>
      <c r="Q125" s="66"/>
      <c r="R125" s="11"/>
    </row>
    <row r="126" spans="2:18" s="6" customFormat="1" x14ac:dyDescent="0.2">
      <c r="B126" s="60"/>
      <c r="C126" s="75">
        <v>8</v>
      </c>
      <c r="D126" s="35">
        <v>89</v>
      </c>
      <c r="E126" s="36" t="str">
        <f t="shared" si="12"/>
        <v/>
      </c>
      <c r="F126" s="37" t="str">
        <f t="shared" si="10"/>
        <v/>
      </c>
      <c r="G126" s="36" t="str">
        <f t="shared" si="11"/>
        <v/>
      </c>
      <c r="H126" s="37" t="str">
        <f t="shared" si="13"/>
        <v/>
      </c>
      <c r="I126" s="36" t="str">
        <f t="shared" si="14"/>
        <v/>
      </c>
      <c r="J126" s="66"/>
      <c r="L126" s="60"/>
      <c r="M126" s="38">
        <v>89</v>
      </c>
      <c r="N126" s="36" t="str">
        <f t="shared" si="15"/>
        <v/>
      </c>
      <c r="O126" s="37" t="str">
        <f t="shared" si="16"/>
        <v/>
      </c>
      <c r="P126" s="36" t="str">
        <f t="shared" si="9"/>
        <v/>
      </c>
      <c r="Q126" s="66"/>
      <c r="R126" s="11"/>
    </row>
    <row r="127" spans="2:18" s="6" customFormat="1" x14ac:dyDescent="0.2">
      <c r="B127" s="60"/>
      <c r="C127" s="75">
        <v>8</v>
      </c>
      <c r="D127" s="35">
        <v>90</v>
      </c>
      <c r="E127" s="36" t="str">
        <f t="shared" si="12"/>
        <v/>
      </c>
      <c r="F127" s="37" t="str">
        <f t="shared" si="10"/>
        <v/>
      </c>
      <c r="G127" s="36" t="str">
        <f t="shared" si="11"/>
        <v/>
      </c>
      <c r="H127" s="37" t="str">
        <f t="shared" si="13"/>
        <v/>
      </c>
      <c r="I127" s="36" t="str">
        <f t="shared" si="14"/>
        <v/>
      </c>
      <c r="J127" s="66"/>
      <c r="L127" s="60"/>
      <c r="M127" s="38">
        <v>90</v>
      </c>
      <c r="N127" s="36" t="str">
        <f t="shared" si="15"/>
        <v/>
      </c>
      <c r="O127" s="37" t="str">
        <f t="shared" si="16"/>
        <v/>
      </c>
      <c r="P127" s="36" t="str">
        <f t="shared" si="9"/>
        <v/>
      </c>
      <c r="Q127" s="66"/>
      <c r="R127" s="11"/>
    </row>
    <row r="128" spans="2:18" s="6" customFormat="1" x14ac:dyDescent="0.2">
      <c r="B128" s="60"/>
      <c r="C128" s="75">
        <v>8</v>
      </c>
      <c r="D128" s="35">
        <v>91</v>
      </c>
      <c r="E128" s="36" t="str">
        <f t="shared" si="12"/>
        <v/>
      </c>
      <c r="F128" s="37" t="str">
        <f t="shared" si="10"/>
        <v/>
      </c>
      <c r="G128" s="36" t="str">
        <f t="shared" si="11"/>
        <v/>
      </c>
      <c r="H128" s="37" t="str">
        <f t="shared" si="13"/>
        <v/>
      </c>
      <c r="I128" s="36" t="str">
        <f t="shared" si="14"/>
        <v/>
      </c>
      <c r="J128" s="66"/>
      <c r="L128" s="60"/>
      <c r="M128" s="38">
        <v>91</v>
      </c>
      <c r="N128" s="36" t="str">
        <f t="shared" si="15"/>
        <v/>
      </c>
      <c r="O128" s="37" t="str">
        <f t="shared" si="16"/>
        <v/>
      </c>
      <c r="P128" s="36" t="str">
        <f t="shared" si="9"/>
        <v/>
      </c>
      <c r="Q128" s="66"/>
      <c r="R128" s="11"/>
    </row>
    <row r="129" spans="2:18" s="6" customFormat="1" x14ac:dyDescent="0.2">
      <c r="B129" s="60"/>
      <c r="C129" s="75">
        <v>8</v>
      </c>
      <c r="D129" s="35">
        <v>92</v>
      </c>
      <c r="E129" s="36" t="str">
        <f t="shared" si="12"/>
        <v/>
      </c>
      <c r="F129" s="37" t="str">
        <f t="shared" si="10"/>
        <v/>
      </c>
      <c r="G129" s="36" t="str">
        <f t="shared" si="11"/>
        <v/>
      </c>
      <c r="H129" s="37" t="str">
        <f t="shared" si="13"/>
        <v/>
      </c>
      <c r="I129" s="36" t="str">
        <f t="shared" si="14"/>
        <v/>
      </c>
      <c r="J129" s="66"/>
      <c r="L129" s="60"/>
      <c r="M129" s="38">
        <v>92</v>
      </c>
      <c r="N129" s="36" t="str">
        <f t="shared" si="15"/>
        <v/>
      </c>
      <c r="O129" s="37" t="str">
        <f t="shared" si="16"/>
        <v/>
      </c>
      <c r="P129" s="36" t="str">
        <f t="shared" si="9"/>
        <v/>
      </c>
      <c r="Q129" s="66"/>
      <c r="R129" s="11"/>
    </row>
    <row r="130" spans="2:18" s="6" customFormat="1" x14ac:dyDescent="0.2">
      <c r="B130" s="60"/>
      <c r="C130" s="75">
        <v>8</v>
      </c>
      <c r="D130" s="35">
        <v>93</v>
      </c>
      <c r="E130" s="36" t="str">
        <f t="shared" si="12"/>
        <v/>
      </c>
      <c r="F130" s="37" t="str">
        <f t="shared" si="10"/>
        <v/>
      </c>
      <c r="G130" s="36" t="str">
        <f t="shared" si="11"/>
        <v/>
      </c>
      <c r="H130" s="37" t="str">
        <f t="shared" si="13"/>
        <v/>
      </c>
      <c r="I130" s="36" t="str">
        <f t="shared" si="14"/>
        <v/>
      </c>
      <c r="J130" s="66"/>
      <c r="L130" s="60"/>
      <c r="M130" s="38">
        <v>93</v>
      </c>
      <c r="N130" s="36" t="str">
        <f t="shared" si="15"/>
        <v/>
      </c>
      <c r="O130" s="37" t="str">
        <f t="shared" si="16"/>
        <v/>
      </c>
      <c r="P130" s="36" t="str">
        <f t="shared" si="9"/>
        <v/>
      </c>
      <c r="Q130" s="66"/>
      <c r="R130" s="11"/>
    </row>
    <row r="131" spans="2:18" s="6" customFormat="1" x14ac:dyDescent="0.2">
      <c r="B131" s="60"/>
      <c r="C131" s="75">
        <v>8</v>
      </c>
      <c r="D131" s="35">
        <v>94</v>
      </c>
      <c r="E131" s="36" t="str">
        <f t="shared" si="12"/>
        <v/>
      </c>
      <c r="F131" s="37" t="str">
        <f t="shared" si="10"/>
        <v/>
      </c>
      <c r="G131" s="36" t="str">
        <f t="shared" si="11"/>
        <v/>
      </c>
      <c r="H131" s="37" t="str">
        <f t="shared" si="13"/>
        <v/>
      </c>
      <c r="I131" s="36" t="str">
        <f t="shared" si="14"/>
        <v/>
      </c>
      <c r="J131" s="66"/>
      <c r="L131" s="60"/>
      <c r="M131" s="38">
        <v>94</v>
      </c>
      <c r="N131" s="36" t="str">
        <f t="shared" si="15"/>
        <v/>
      </c>
      <c r="O131" s="37" t="str">
        <f t="shared" si="16"/>
        <v/>
      </c>
      <c r="P131" s="36" t="str">
        <f t="shared" si="9"/>
        <v/>
      </c>
      <c r="Q131" s="66"/>
      <c r="R131" s="11"/>
    </row>
    <row r="132" spans="2:18" s="6" customFormat="1" x14ac:dyDescent="0.2">
      <c r="B132" s="60"/>
      <c r="C132" s="75">
        <v>8</v>
      </c>
      <c r="D132" s="35">
        <v>95</v>
      </c>
      <c r="E132" s="36" t="str">
        <f t="shared" si="12"/>
        <v/>
      </c>
      <c r="F132" s="37" t="str">
        <f t="shared" si="10"/>
        <v/>
      </c>
      <c r="G132" s="36" t="str">
        <f t="shared" si="11"/>
        <v/>
      </c>
      <c r="H132" s="37" t="str">
        <f t="shared" si="13"/>
        <v/>
      </c>
      <c r="I132" s="36" t="str">
        <f t="shared" si="14"/>
        <v/>
      </c>
      <c r="J132" s="66"/>
      <c r="L132" s="60"/>
      <c r="M132" s="38">
        <v>95</v>
      </c>
      <c r="N132" s="36" t="str">
        <f t="shared" si="15"/>
        <v/>
      </c>
      <c r="O132" s="37" t="str">
        <f t="shared" si="16"/>
        <v/>
      </c>
      <c r="P132" s="36" t="str">
        <f t="shared" si="9"/>
        <v/>
      </c>
      <c r="Q132" s="66"/>
      <c r="R132" s="11"/>
    </row>
    <row r="133" spans="2:18" s="6" customFormat="1" x14ac:dyDescent="0.2">
      <c r="B133" s="60"/>
      <c r="C133" s="76">
        <v>8</v>
      </c>
      <c r="D133" s="39">
        <v>96</v>
      </c>
      <c r="E133" s="40" t="str">
        <f t="shared" si="12"/>
        <v/>
      </c>
      <c r="F133" s="40" t="str">
        <f t="shared" si="10"/>
        <v/>
      </c>
      <c r="G133" s="40" t="str">
        <f t="shared" si="11"/>
        <v/>
      </c>
      <c r="H133" s="40" t="str">
        <f t="shared" si="13"/>
        <v/>
      </c>
      <c r="I133" s="40" t="str">
        <f t="shared" si="14"/>
        <v/>
      </c>
      <c r="J133" s="66"/>
      <c r="L133" s="60"/>
      <c r="M133" s="38">
        <v>96</v>
      </c>
      <c r="N133" s="36" t="str">
        <f t="shared" si="15"/>
        <v/>
      </c>
      <c r="O133" s="37" t="str">
        <f t="shared" si="16"/>
        <v/>
      </c>
      <c r="P133" s="36" t="str">
        <f t="shared" si="9"/>
        <v/>
      </c>
      <c r="Q133" s="66"/>
      <c r="R133" s="11"/>
    </row>
    <row r="134" spans="2:18" s="6" customFormat="1" x14ac:dyDescent="0.2">
      <c r="B134" s="60"/>
      <c r="C134" s="75">
        <v>9</v>
      </c>
      <c r="D134" s="35">
        <v>97</v>
      </c>
      <c r="E134" s="36" t="str">
        <f t="shared" si="12"/>
        <v/>
      </c>
      <c r="F134" s="37" t="str">
        <f t="shared" si="10"/>
        <v/>
      </c>
      <c r="G134" s="36" t="str">
        <f t="shared" si="11"/>
        <v/>
      </c>
      <c r="H134" s="37" t="str">
        <f t="shared" si="13"/>
        <v/>
      </c>
      <c r="I134" s="36" t="str">
        <f t="shared" si="14"/>
        <v/>
      </c>
      <c r="J134" s="66"/>
      <c r="L134" s="60"/>
      <c r="M134" s="38">
        <v>97</v>
      </c>
      <c r="N134" s="36" t="str">
        <f t="shared" si="15"/>
        <v/>
      </c>
      <c r="O134" s="37" t="str">
        <f t="shared" si="16"/>
        <v/>
      </c>
      <c r="P134" s="36" t="str">
        <f t="shared" si="9"/>
        <v/>
      </c>
      <c r="Q134" s="66"/>
      <c r="R134" s="11"/>
    </row>
    <row r="135" spans="2:18" s="6" customFormat="1" x14ac:dyDescent="0.2">
      <c r="B135" s="60"/>
      <c r="C135" s="75">
        <v>9</v>
      </c>
      <c r="D135" s="35">
        <v>98</v>
      </c>
      <c r="E135" s="36" t="str">
        <f t="shared" si="12"/>
        <v/>
      </c>
      <c r="F135" s="37" t="str">
        <f t="shared" si="10"/>
        <v/>
      </c>
      <c r="G135" s="36" t="str">
        <f t="shared" si="11"/>
        <v/>
      </c>
      <c r="H135" s="37" t="str">
        <f t="shared" si="13"/>
        <v/>
      </c>
      <c r="I135" s="36" t="str">
        <f t="shared" si="14"/>
        <v/>
      </c>
      <c r="J135" s="66"/>
      <c r="L135" s="60"/>
      <c r="M135" s="38">
        <v>98</v>
      </c>
      <c r="N135" s="36" t="str">
        <f t="shared" si="15"/>
        <v/>
      </c>
      <c r="O135" s="37" t="str">
        <f t="shared" si="16"/>
        <v/>
      </c>
      <c r="P135" s="36" t="str">
        <f t="shared" si="9"/>
        <v/>
      </c>
      <c r="Q135" s="66"/>
      <c r="R135" s="11"/>
    </row>
    <row r="136" spans="2:18" s="6" customFormat="1" x14ac:dyDescent="0.2">
      <c r="B136" s="60"/>
      <c r="C136" s="75">
        <v>9</v>
      </c>
      <c r="D136" s="35">
        <v>99</v>
      </c>
      <c r="E136" s="36" t="str">
        <f t="shared" si="12"/>
        <v/>
      </c>
      <c r="F136" s="37" t="str">
        <f t="shared" si="10"/>
        <v/>
      </c>
      <c r="G136" s="36" t="str">
        <f t="shared" si="11"/>
        <v/>
      </c>
      <c r="H136" s="37" t="str">
        <f t="shared" si="13"/>
        <v/>
      </c>
      <c r="I136" s="36" t="str">
        <f t="shared" si="14"/>
        <v/>
      </c>
      <c r="J136" s="66"/>
      <c r="L136" s="60"/>
      <c r="M136" s="38">
        <v>99</v>
      </c>
      <c r="N136" s="36" t="str">
        <f t="shared" si="15"/>
        <v/>
      </c>
      <c r="O136" s="37" t="str">
        <f t="shared" si="16"/>
        <v/>
      </c>
      <c r="P136" s="36" t="str">
        <f t="shared" si="9"/>
        <v/>
      </c>
      <c r="Q136" s="66"/>
      <c r="R136" s="11"/>
    </row>
    <row r="137" spans="2:18" s="6" customFormat="1" x14ac:dyDescent="0.2">
      <c r="B137" s="60"/>
      <c r="C137" s="75">
        <v>9</v>
      </c>
      <c r="D137" s="35">
        <v>100</v>
      </c>
      <c r="E137" s="36" t="str">
        <f t="shared" si="12"/>
        <v/>
      </c>
      <c r="F137" s="37" t="str">
        <f t="shared" si="10"/>
        <v/>
      </c>
      <c r="G137" s="36" t="str">
        <f t="shared" si="11"/>
        <v/>
      </c>
      <c r="H137" s="37" t="str">
        <f t="shared" si="13"/>
        <v/>
      </c>
      <c r="I137" s="36" t="str">
        <f t="shared" si="14"/>
        <v/>
      </c>
      <c r="J137" s="66"/>
      <c r="L137" s="60"/>
      <c r="M137" s="38">
        <v>100</v>
      </c>
      <c r="N137" s="36" t="str">
        <f t="shared" si="15"/>
        <v/>
      </c>
      <c r="O137" s="37" t="str">
        <f t="shared" si="16"/>
        <v/>
      </c>
      <c r="P137" s="36" t="str">
        <f t="shared" si="9"/>
        <v/>
      </c>
      <c r="Q137" s="66"/>
      <c r="R137" s="11"/>
    </row>
    <row r="138" spans="2:18" s="6" customFormat="1" x14ac:dyDescent="0.2">
      <c r="B138" s="60"/>
      <c r="C138" s="75">
        <v>9</v>
      </c>
      <c r="D138" s="35">
        <v>101</v>
      </c>
      <c r="E138" s="36" t="str">
        <f t="shared" si="12"/>
        <v/>
      </c>
      <c r="F138" s="37" t="str">
        <f t="shared" si="10"/>
        <v/>
      </c>
      <c r="G138" s="36" t="str">
        <f t="shared" si="11"/>
        <v/>
      </c>
      <c r="H138" s="37" t="str">
        <f t="shared" si="13"/>
        <v/>
      </c>
      <c r="I138" s="36" t="str">
        <f t="shared" si="14"/>
        <v/>
      </c>
      <c r="J138" s="66"/>
      <c r="L138" s="60"/>
      <c r="M138" s="38">
        <v>101</v>
      </c>
      <c r="N138" s="36" t="str">
        <f t="shared" si="15"/>
        <v/>
      </c>
      <c r="O138" s="37" t="str">
        <f t="shared" si="16"/>
        <v/>
      </c>
      <c r="P138" s="36" t="str">
        <f t="shared" si="9"/>
        <v/>
      </c>
      <c r="Q138" s="66"/>
      <c r="R138" s="11"/>
    </row>
    <row r="139" spans="2:18" s="6" customFormat="1" x14ac:dyDescent="0.2">
      <c r="B139" s="60"/>
      <c r="C139" s="75">
        <v>9</v>
      </c>
      <c r="D139" s="35">
        <v>102</v>
      </c>
      <c r="E139" s="36" t="str">
        <f t="shared" si="12"/>
        <v/>
      </c>
      <c r="F139" s="37" t="str">
        <f t="shared" si="10"/>
        <v/>
      </c>
      <c r="G139" s="36" t="str">
        <f t="shared" si="11"/>
        <v/>
      </c>
      <c r="H139" s="37" t="str">
        <f t="shared" si="13"/>
        <v/>
      </c>
      <c r="I139" s="36" t="str">
        <f t="shared" si="14"/>
        <v/>
      </c>
      <c r="J139" s="66"/>
      <c r="L139" s="60"/>
      <c r="M139" s="38">
        <v>102</v>
      </c>
      <c r="N139" s="36" t="str">
        <f t="shared" si="15"/>
        <v/>
      </c>
      <c r="O139" s="37" t="str">
        <f t="shared" si="16"/>
        <v/>
      </c>
      <c r="P139" s="36" t="str">
        <f t="shared" si="9"/>
        <v/>
      </c>
      <c r="Q139" s="66"/>
      <c r="R139" s="11"/>
    </row>
    <row r="140" spans="2:18" s="6" customFormat="1" x14ac:dyDescent="0.2">
      <c r="B140" s="60"/>
      <c r="C140" s="75">
        <v>9</v>
      </c>
      <c r="D140" s="35">
        <v>103</v>
      </c>
      <c r="E140" s="36" t="str">
        <f t="shared" si="12"/>
        <v/>
      </c>
      <c r="F140" s="37" t="str">
        <f t="shared" si="10"/>
        <v/>
      </c>
      <c r="G140" s="36" t="str">
        <f t="shared" si="11"/>
        <v/>
      </c>
      <c r="H140" s="37" t="str">
        <f t="shared" si="13"/>
        <v/>
      </c>
      <c r="I140" s="36" t="str">
        <f t="shared" si="14"/>
        <v/>
      </c>
      <c r="J140" s="66"/>
      <c r="L140" s="60"/>
      <c r="M140" s="38">
        <v>103</v>
      </c>
      <c r="N140" s="36" t="str">
        <f t="shared" si="15"/>
        <v/>
      </c>
      <c r="O140" s="37" t="str">
        <f t="shared" si="16"/>
        <v/>
      </c>
      <c r="P140" s="36" t="str">
        <f t="shared" si="9"/>
        <v/>
      </c>
      <c r="Q140" s="66"/>
      <c r="R140" s="11"/>
    </row>
    <row r="141" spans="2:18" s="6" customFormat="1" x14ac:dyDescent="0.2">
      <c r="B141" s="60"/>
      <c r="C141" s="75">
        <v>9</v>
      </c>
      <c r="D141" s="35">
        <v>104</v>
      </c>
      <c r="E141" s="36" t="str">
        <f t="shared" si="12"/>
        <v/>
      </c>
      <c r="F141" s="37" t="str">
        <f t="shared" si="10"/>
        <v/>
      </c>
      <c r="G141" s="36" t="str">
        <f t="shared" si="11"/>
        <v/>
      </c>
      <c r="H141" s="37" t="str">
        <f t="shared" si="13"/>
        <v/>
      </c>
      <c r="I141" s="36" t="str">
        <f t="shared" si="14"/>
        <v/>
      </c>
      <c r="J141" s="66"/>
      <c r="L141" s="60"/>
      <c r="M141" s="38">
        <v>104</v>
      </c>
      <c r="N141" s="36" t="str">
        <f t="shared" si="15"/>
        <v/>
      </c>
      <c r="O141" s="37" t="str">
        <f t="shared" si="16"/>
        <v/>
      </c>
      <c r="P141" s="36" t="str">
        <f t="shared" si="9"/>
        <v/>
      </c>
      <c r="Q141" s="66"/>
      <c r="R141" s="11"/>
    </row>
    <row r="142" spans="2:18" s="6" customFormat="1" x14ac:dyDescent="0.2">
      <c r="B142" s="60"/>
      <c r="C142" s="75">
        <v>9</v>
      </c>
      <c r="D142" s="35">
        <v>105</v>
      </c>
      <c r="E142" s="36" t="str">
        <f t="shared" si="12"/>
        <v/>
      </c>
      <c r="F142" s="37" t="str">
        <f t="shared" si="10"/>
        <v/>
      </c>
      <c r="G142" s="36" t="str">
        <f t="shared" si="11"/>
        <v/>
      </c>
      <c r="H142" s="37" t="str">
        <f t="shared" si="13"/>
        <v/>
      </c>
      <c r="I142" s="36" t="str">
        <f t="shared" si="14"/>
        <v/>
      </c>
      <c r="J142" s="66"/>
      <c r="L142" s="60"/>
      <c r="M142" s="38">
        <v>105</v>
      </c>
      <c r="N142" s="36" t="str">
        <f t="shared" si="15"/>
        <v/>
      </c>
      <c r="O142" s="37" t="str">
        <f t="shared" si="16"/>
        <v/>
      </c>
      <c r="P142" s="36" t="str">
        <f t="shared" si="9"/>
        <v/>
      </c>
      <c r="Q142" s="66"/>
      <c r="R142" s="11"/>
    </row>
    <row r="143" spans="2:18" s="6" customFormat="1" x14ac:dyDescent="0.2">
      <c r="B143" s="60"/>
      <c r="C143" s="75">
        <v>9</v>
      </c>
      <c r="D143" s="35">
        <v>106</v>
      </c>
      <c r="E143" s="36" t="str">
        <f t="shared" si="12"/>
        <v/>
      </c>
      <c r="F143" s="37" t="str">
        <f t="shared" si="10"/>
        <v/>
      </c>
      <c r="G143" s="36" t="str">
        <f t="shared" si="11"/>
        <v/>
      </c>
      <c r="H143" s="37" t="str">
        <f t="shared" si="13"/>
        <v/>
      </c>
      <c r="I143" s="36" t="str">
        <f t="shared" si="14"/>
        <v/>
      </c>
      <c r="J143" s="66"/>
      <c r="L143" s="60"/>
      <c r="M143" s="38">
        <v>106</v>
      </c>
      <c r="N143" s="36" t="str">
        <f t="shared" si="15"/>
        <v/>
      </c>
      <c r="O143" s="37" t="str">
        <f t="shared" si="16"/>
        <v/>
      </c>
      <c r="P143" s="36" t="str">
        <f t="shared" ref="P143:P157" si="17">IFERROR(N143-O143,"")</f>
        <v/>
      </c>
      <c r="Q143" s="66"/>
      <c r="R143" s="11"/>
    </row>
    <row r="144" spans="2:18" s="6" customFormat="1" x14ac:dyDescent="0.2">
      <c r="B144" s="60"/>
      <c r="C144" s="75">
        <v>9</v>
      </c>
      <c r="D144" s="35">
        <v>107</v>
      </c>
      <c r="E144" s="36" t="str">
        <f t="shared" si="12"/>
        <v/>
      </c>
      <c r="F144" s="37" t="str">
        <f t="shared" si="10"/>
        <v/>
      </c>
      <c r="G144" s="36" t="str">
        <f t="shared" si="11"/>
        <v/>
      </c>
      <c r="H144" s="37" t="str">
        <f t="shared" si="13"/>
        <v/>
      </c>
      <c r="I144" s="36" t="str">
        <f t="shared" si="14"/>
        <v/>
      </c>
      <c r="J144" s="66"/>
      <c r="L144" s="60"/>
      <c r="M144" s="38">
        <v>107</v>
      </c>
      <c r="N144" s="36" t="str">
        <f t="shared" si="15"/>
        <v/>
      </c>
      <c r="O144" s="37" t="str">
        <f t="shared" si="16"/>
        <v/>
      </c>
      <c r="P144" s="36" t="str">
        <f t="shared" si="17"/>
        <v/>
      </c>
      <c r="Q144" s="66"/>
      <c r="R144" s="11"/>
    </row>
    <row r="145" spans="2:19" x14ac:dyDescent="0.2">
      <c r="B145" s="60"/>
      <c r="C145" s="76">
        <v>9</v>
      </c>
      <c r="D145" s="39">
        <v>108</v>
      </c>
      <c r="E145" s="40" t="str">
        <f t="shared" si="12"/>
        <v/>
      </c>
      <c r="F145" s="40" t="str">
        <f t="shared" si="10"/>
        <v/>
      </c>
      <c r="G145" s="40" t="str">
        <f t="shared" si="11"/>
        <v/>
      </c>
      <c r="H145" s="40" t="str">
        <f t="shared" si="13"/>
        <v/>
      </c>
      <c r="I145" s="40" t="str">
        <f t="shared" si="14"/>
        <v/>
      </c>
      <c r="J145" s="66"/>
      <c r="L145" s="60"/>
      <c r="M145" s="38">
        <v>108</v>
      </c>
      <c r="N145" s="36" t="str">
        <f t="shared" si="15"/>
        <v/>
      </c>
      <c r="O145" s="37" t="str">
        <f t="shared" si="16"/>
        <v/>
      </c>
      <c r="P145" s="36" t="str">
        <f t="shared" si="17"/>
        <v/>
      </c>
      <c r="Q145" s="66"/>
      <c r="S145" s="6"/>
    </row>
    <row r="146" spans="2:19" x14ac:dyDescent="0.2">
      <c r="B146" s="60"/>
      <c r="C146" s="75">
        <v>10</v>
      </c>
      <c r="D146" s="35">
        <v>109</v>
      </c>
      <c r="E146" s="36" t="str">
        <f t="shared" si="12"/>
        <v/>
      </c>
      <c r="F146" s="37" t="str">
        <f t="shared" si="10"/>
        <v/>
      </c>
      <c r="G146" s="36" t="str">
        <f t="shared" si="11"/>
        <v/>
      </c>
      <c r="H146" s="37" t="str">
        <f t="shared" si="13"/>
        <v/>
      </c>
      <c r="I146" s="36" t="str">
        <f t="shared" si="14"/>
        <v/>
      </c>
      <c r="J146" s="66"/>
      <c r="L146" s="60"/>
      <c r="M146" s="38">
        <v>109</v>
      </c>
      <c r="N146" s="36" t="str">
        <f t="shared" si="15"/>
        <v/>
      </c>
      <c r="O146" s="37" t="str">
        <f t="shared" si="16"/>
        <v/>
      </c>
      <c r="P146" s="36" t="str">
        <f t="shared" si="17"/>
        <v/>
      </c>
      <c r="Q146" s="66"/>
      <c r="S146" s="6"/>
    </row>
    <row r="147" spans="2:19" x14ac:dyDescent="0.2">
      <c r="B147" s="60"/>
      <c r="C147" s="75">
        <v>10</v>
      </c>
      <c r="D147" s="35">
        <v>110</v>
      </c>
      <c r="E147" s="36" t="str">
        <f t="shared" si="12"/>
        <v/>
      </c>
      <c r="F147" s="37" t="str">
        <f t="shared" si="10"/>
        <v/>
      </c>
      <c r="G147" s="36" t="str">
        <f t="shared" si="11"/>
        <v/>
      </c>
      <c r="H147" s="37" t="str">
        <f t="shared" si="13"/>
        <v/>
      </c>
      <c r="I147" s="36" t="str">
        <f t="shared" si="14"/>
        <v/>
      </c>
      <c r="J147" s="66"/>
      <c r="L147" s="60"/>
      <c r="M147" s="38">
        <v>110</v>
      </c>
      <c r="N147" s="36" t="str">
        <f t="shared" si="15"/>
        <v/>
      </c>
      <c r="O147" s="37" t="str">
        <f t="shared" si="16"/>
        <v/>
      </c>
      <c r="P147" s="36" t="str">
        <f t="shared" si="17"/>
        <v/>
      </c>
      <c r="Q147" s="66"/>
      <c r="S147" s="6"/>
    </row>
    <row r="148" spans="2:19" x14ac:dyDescent="0.2">
      <c r="B148" s="60"/>
      <c r="C148" s="75">
        <v>10</v>
      </c>
      <c r="D148" s="35">
        <v>111</v>
      </c>
      <c r="E148" s="36" t="str">
        <f t="shared" si="12"/>
        <v/>
      </c>
      <c r="F148" s="37" t="str">
        <f t="shared" si="10"/>
        <v/>
      </c>
      <c r="G148" s="36" t="str">
        <f t="shared" si="11"/>
        <v/>
      </c>
      <c r="H148" s="37" t="str">
        <f t="shared" si="13"/>
        <v/>
      </c>
      <c r="I148" s="36" t="str">
        <f t="shared" si="14"/>
        <v/>
      </c>
      <c r="J148" s="66"/>
      <c r="L148" s="60"/>
      <c r="M148" s="38">
        <v>111</v>
      </c>
      <c r="N148" s="36" t="str">
        <f t="shared" si="15"/>
        <v/>
      </c>
      <c r="O148" s="37" t="str">
        <f t="shared" si="16"/>
        <v/>
      </c>
      <c r="P148" s="36" t="str">
        <f t="shared" si="17"/>
        <v/>
      </c>
      <c r="Q148" s="66"/>
      <c r="S148" s="6"/>
    </row>
    <row r="149" spans="2:19" x14ac:dyDescent="0.2">
      <c r="B149" s="60"/>
      <c r="C149" s="75">
        <v>10</v>
      </c>
      <c r="D149" s="35">
        <v>112</v>
      </c>
      <c r="E149" s="36" t="str">
        <f t="shared" si="12"/>
        <v/>
      </c>
      <c r="F149" s="37" t="str">
        <f t="shared" si="10"/>
        <v/>
      </c>
      <c r="G149" s="36" t="str">
        <f t="shared" si="11"/>
        <v/>
      </c>
      <c r="H149" s="37" t="str">
        <f t="shared" si="13"/>
        <v/>
      </c>
      <c r="I149" s="36" t="str">
        <f t="shared" si="14"/>
        <v/>
      </c>
      <c r="J149" s="66"/>
      <c r="L149" s="60"/>
      <c r="M149" s="38">
        <v>112</v>
      </c>
      <c r="N149" s="36" t="str">
        <f t="shared" si="15"/>
        <v/>
      </c>
      <c r="O149" s="37" t="str">
        <f t="shared" si="16"/>
        <v/>
      </c>
      <c r="P149" s="36" t="str">
        <f t="shared" si="17"/>
        <v/>
      </c>
      <c r="Q149" s="66"/>
      <c r="S149" s="6"/>
    </row>
    <row r="150" spans="2:19" x14ac:dyDescent="0.2">
      <c r="B150" s="60"/>
      <c r="C150" s="75">
        <v>10</v>
      </c>
      <c r="D150" s="35">
        <v>113</v>
      </c>
      <c r="E150" s="36" t="str">
        <f t="shared" si="12"/>
        <v/>
      </c>
      <c r="F150" s="37" t="str">
        <f t="shared" si="10"/>
        <v/>
      </c>
      <c r="G150" s="36" t="str">
        <f t="shared" si="11"/>
        <v/>
      </c>
      <c r="H150" s="37" t="str">
        <f t="shared" si="13"/>
        <v/>
      </c>
      <c r="I150" s="36" t="str">
        <f t="shared" si="14"/>
        <v/>
      </c>
      <c r="J150" s="66"/>
      <c r="L150" s="60"/>
      <c r="M150" s="38">
        <v>113</v>
      </c>
      <c r="N150" s="36" t="str">
        <f t="shared" si="15"/>
        <v/>
      </c>
      <c r="O150" s="37" t="str">
        <f t="shared" si="16"/>
        <v/>
      </c>
      <c r="P150" s="36" t="str">
        <f t="shared" si="17"/>
        <v/>
      </c>
      <c r="Q150" s="66"/>
      <c r="S150" s="6"/>
    </row>
    <row r="151" spans="2:19" x14ac:dyDescent="0.2">
      <c r="B151" s="60"/>
      <c r="C151" s="75">
        <v>10</v>
      </c>
      <c r="D151" s="35">
        <v>114</v>
      </c>
      <c r="E151" s="36" t="str">
        <f t="shared" si="12"/>
        <v/>
      </c>
      <c r="F151" s="37" t="str">
        <f t="shared" si="10"/>
        <v/>
      </c>
      <c r="G151" s="36" t="str">
        <f t="shared" si="11"/>
        <v/>
      </c>
      <c r="H151" s="37" t="str">
        <f t="shared" si="13"/>
        <v/>
      </c>
      <c r="I151" s="36" t="str">
        <f t="shared" si="14"/>
        <v/>
      </c>
      <c r="J151" s="66"/>
      <c r="L151" s="60"/>
      <c r="M151" s="38">
        <v>114</v>
      </c>
      <c r="N151" s="36" t="str">
        <f t="shared" si="15"/>
        <v/>
      </c>
      <c r="O151" s="37" t="str">
        <f t="shared" si="16"/>
        <v/>
      </c>
      <c r="P151" s="36" t="str">
        <f t="shared" si="17"/>
        <v/>
      </c>
      <c r="Q151" s="66"/>
      <c r="S151" s="6"/>
    </row>
    <row r="152" spans="2:19" x14ac:dyDescent="0.2">
      <c r="B152" s="60"/>
      <c r="C152" s="75">
        <v>10</v>
      </c>
      <c r="D152" s="35">
        <v>115</v>
      </c>
      <c r="E152" s="36" t="str">
        <f t="shared" si="12"/>
        <v/>
      </c>
      <c r="F152" s="37" t="str">
        <f t="shared" si="10"/>
        <v/>
      </c>
      <c r="G152" s="36" t="str">
        <f t="shared" si="11"/>
        <v/>
      </c>
      <c r="H152" s="37" t="str">
        <f t="shared" si="13"/>
        <v/>
      </c>
      <c r="I152" s="36" t="str">
        <f t="shared" si="14"/>
        <v/>
      </c>
      <c r="J152" s="66"/>
      <c r="L152" s="60"/>
      <c r="M152" s="38">
        <v>115</v>
      </c>
      <c r="N152" s="36" t="str">
        <f t="shared" si="15"/>
        <v/>
      </c>
      <c r="O152" s="37" t="str">
        <f t="shared" si="16"/>
        <v/>
      </c>
      <c r="P152" s="36" t="str">
        <f t="shared" si="17"/>
        <v/>
      </c>
      <c r="Q152" s="66"/>
      <c r="S152" s="6"/>
    </row>
    <row r="153" spans="2:19" x14ac:dyDescent="0.2">
      <c r="B153" s="60"/>
      <c r="C153" s="75">
        <v>10</v>
      </c>
      <c r="D153" s="35">
        <v>116</v>
      </c>
      <c r="E153" s="36" t="str">
        <f t="shared" si="12"/>
        <v/>
      </c>
      <c r="F153" s="37" t="str">
        <f t="shared" si="10"/>
        <v/>
      </c>
      <c r="G153" s="36" t="str">
        <f t="shared" si="11"/>
        <v/>
      </c>
      <c r="H153" s="37" t="str">
        <f t="shared" si="13"/>
        <v/>
      </c>
      <c r="I153" s="36" t="str">
        <f t="shared" si="14"/>
        <v/>
      </c>
      <c r="J153" s="66"/>
      <c r="L153" s="60"/>
      <c r="M153" s="38">
        <v>116</v>
      </c>
      <c r="N153" s="36" t="str">
        <f t="shared" si="15"/>
        <v/>
      </c>
      <c r="O153" s="37" t="str">
        <f t="shared" si="16"/>
        <v/>
      </c>
      <c r="P153" s="36" t="str">
        <f t="shared" si="17"/>
        <v/>
      </c>
      <c r="Q153" s="66"/>
      <c r="S153" s="6"/>
    </row>
    <row r="154" spans="2:19" x14ac:dyDescent="0.2">
      <c r="B154" s="60"/>
      <c r="C154" s="75">
        <v>10</v>
      </c>
      <c r="D154" s="35">
        <v>117</v>
      </c>
      <c r="E154" s="36" t="str">
        <f t="shared" si="12"/>
        <v/>
      </c>
      <c r="F154" s="37" t="str">
        <f t="shared" si="10"/>
        <v/>
      </c>
      <c r="G154" s="36" t="str">
        <f t="shared" si="11"/>
        <v/>
      </c>
      <c r="H154" s="37" t="str">
        <f t="shared" si="13"/>
        <v/>
      </c>
      <c r="I154" s="36" t="str">
        <f t="shared" si="14"/>
        <v/>
      </c>
      <c r="J154" s="66"/>
      <c r="L154" s="60"/>
      <c r="M154" s="38">
        <v>117</v>
      </c>
      <c r="N154" s="36" t="str">
        <f t="shared" si="15"/>
        <v/>
      </c>
      <c r="O154" s="37" t="str">
        <f t="shared" si="16"/>
        <v/>
      </c>
      <c r="P154" s="36" t="str">
        <f t="shared" si="17"/>
        <v/>
      </c>
      <c r="Q154" s="66"/>
      <c r="S154" s="6"/>
    </row>
    <row r="155" spans="2:19" x14ac:dyDescent="0.2">
      <c r="B155" s="60"/>
      <c r="C155" s="75">
        <v>10</v>
      </c>
      <c r="D155" s="35">
        <v>118</v>
      </c>
      <c r="E155" s="36" t="str">
        <f t="shared" si="12"/>
        <v/>
      </c>
      <c r="F155" s="37" t="str">
        <f t="shared" si="10"/>
        <v/>
      </c>
      <c r="G155" s="36" t="str">
        <f t="shared" si="11"/>
        <v/>
      </c>
      <c r="H155" s="37" t="str">
        <f t="shared" si="13"/>
        <v/>
      </c>
      <c r="I155" s="36" t="str">
        <f t="shared" si="14"/>
        <v/>
      </c>
      <c r="J155" s="66"/>
      <c r="L155" s="60"/>
      <c r="M155" s="38">
        <v>118</v>
      </c>
      <c r="N155" s="36" t="str">
        <f t="shared" si="15"/>
        <v/>
      </c>
      <c r="O155" s="37" t="str">
        <f t="shared" si="16"/>
        <v/>
      </c>
      <c r="P155" s="36" t="str">
        <f t="shared" si="17"/>
        <v/>
      </c>
      <c r="Q155" s="66"/>
      <c r="S155" s="6"/>
    </row>
    <row r="156" spans="2:19" x14ac:dyDescent="0.2">
      <c r="B156" s="60"/>
      <c r="C156" s="75">
        <v>10</v>
      </c>
      <c r="D156" s="35">
        <v>119</v>
      </c>
      <c r="E156" s="36" t="str">
        <f t="shared" si="12"/>
        <v/>
      </c>
      <c r="F156" s="37" t="str">
        <f t="shared" si="10"/>
        <v/>
      </c>
      <c r="G156" s="36" t="str">
        <f t="shared" si="11"/>
        <v/>
      </c>
      <c r="H156" s="37" t="str">
        <f t="shared" si="13"/>
        <v/>
      </c>
      <c r="I156" s="36" t="str">
        <f t="shared" si="14"/>
        <v/>
      </c>
      <c r="J156" s="66"/>
      <c r="L156" s="60"/>
      <c r="M156" s="38">
        <v>119</v>
      </c>
      <c r="N156" s="36" t="str">
        <f t="shared" si="15"/>
        <v/>
      </c>
      <c r="O156" s="37" t="str">
        <f t="shared" si="16"/>
        <v/>
      </c>
      <c r="P156" s="36" t="str">
        <f t="shared" si="17"/>
        <v/>
      </c>
      <c r="Q156" s="66"/>
      <c r="S156" s="6"/>
    </row>
    <row r="157" spans="2:19" x14ac:dyDescent="0.2">
      <c r="B157" s="60"/>
      <c r="C157" s="76">
        <v>10</v>
      </c>
      <c r="D157" s="39">
        <v>120</v>
      </c>
      <c r="E157" s="40" t="str">
        <f t="shared" si="12"/>
        <v/>
      </c>
      <c r="F157" s="40" t="str">
        <f t="shared" si="10"/>
        <v/>
      </c>
      <c r="G157" s="40" t="str">
        <f t="shared" si="11"/>
        <v/>
      </c>
      <c r="H157" s="40" t="str">
        <f t="shared" si="13"/>
        <v/>
      </c>
      <c r="I157" s="40" t="str">
        <f t="shared" si="14"/>
        <v/>
      </c>
      <c r="J157" s="66"/>
      <c r="L157" s="60"/>
      <c r="M157" s="38">
        <v>120</v>
      </c>
      <c r="N157" s="36" t="str">
        <f t="shared" si="15"/>
        <v/>
      </c>
      <c r="O157" s="37" t="str">
        <f t="shared" si="16"/>
        <v/>
      </c>
      <c r="P157" s="36" t="str">
        <f t="shared" si="17"/>
        <v/>
      </c>
      <c r="Q157" s="66"/>
      <c r="S157" s="6"/>
    </row>
    <row r="158" spans="2:19" x14ac:dyDescent="0.2">
      <c r="B158" s="61"/>
      <c r="C158" s="62"/>
      <c r="D158" s="62"/>
      <c r="E158" s="62"/>
      <c r="F158" s="62"/>
      <c r="G158" s="62"/>
      <c r="H158" s="62"/>
      <c r="I158" s="62"/>
      <c r="J158" s="63"/>
      <c r="L158" s="61"/>
      <c r="M158" s="62"/>
      <c r="N158" s="62"/>
      <c r="O158" s="62"/>
      <c r="P158" s="62"/>
      <c r="Q158" s="74"/>
      <c r="S158" s="6"/>
    </row>
    <row r="161" spans="2:16" x14ac:dyDescent="0.2">
      <c r="B161" s="127" t="s">
        <v>40</v>
      </c>
      <c r="C161" s="127"/>
      <c r="D161" s="127"/>
      <c r="E161" s="127"/>
      <c r="F161" s="127"/>
      <c r="G161" s="127"/>
      <c r="H161" s="127"/>
      <c r="I161" s="127"/>
      <c r="J161" s="127"/>
      <c r="K161" s="127"/>
      <c r="L161" s="127"/>
      <c r="M161" s="127"/>
      <c r="N161" s="127"/>
      <c r="O161" s="127"/>
      <c r="P161" s="127"/>
    </row>
  </sheetData>
  <mergeCells count="30">
    <mergeCell ref="B161:P161"/>
    <mergeCell ref="C35:C36"/>
    <mergeCell ref="D35:D36"/>
    <mergeCell ref="E35:E36"/>
    <mergeCell ref="F35:F36"/>
    <mergeCell ref="G35:G36"/>
    <mergeCell ref="H35:H36"/>
    <mergeCell ref="I35:I36"/>
    <mergeCell ref="M35:M36"/>
    <mergeCell ref="N35:N36"/>
    <mergeCell ref="O35:O36"/>
    <mergeCell ref="P35:P36"/>
    <mergeCell ref="M33:P33"/>
    <mergeCell ref="B14:F14"/>
    <mergeCell ref="B15:F15"/>
    <mergeCell ref="B16:F16"/>
    <mergeCell ref="B17:F17"/>
    <mergeCell ref="B19:F19"/>
    <mergeCell ref="B20:F20"/>
    <mergeCell ref="B23:F23"/>
    <mergeCell ref="B24:E24"/>
    <mergeCell ref="B25:F25"/>
    <mergeCell ref="B27:J30"/>
    <mergeCell ref="C33:J33"/>
    <mergeCell ref="B13:F13"/>
    <mergeCell ref="B2:M2"/>
    <mergeCell ref="B3:M7"/>
    <mergeCell ref="B9:G9"/>
    <mergeCell ref="B11:G11"/>
    <mergeCell ref="B12:F12"/>
  </mergeCells>
  <pageMargins left="0.70866141732283472" right="0.70866141732283472" top="0.74803149606299213" bottom="0.74803149606299213" header="0.31496062992125984" footer="0.31496062992125984"/>
  <pageSetup paperSize="9" scale="59" fitToHeight="2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enableFormatConditionsCalculation="0">
    <tabColor rgb="FF92D050"/>
    <pageSetUpPr fitToPage="1"/>
  </sheetPr>
  <dimension ref="B1:Q153"/>
  <sheetViews>
    <sheetView showGridLines="0" zoomScale="115" zoomScaleNormal="115" workbookViewId="0">
      <selection activeCell="O2" sqref="O2"/>
    </sheetView>
  </sheetViews>
  <sheetFormatPr baseColWidth="10" defaultColWidth="11.1640625" defaultRowHeight="16" x14ac:dyDescent="0.2"/>
  <cols>
    <col min="1" max="1" width="6.5" style="44" customWidth="1"/>
    <col min="2" max="2" width="2.83203125" style="44" customWidth="1"/>
    <col min="3" max="3" width="7.33203125" style="44" customWidth="1"/>
    <col min="4" max="8" width="9.83203125" style="44" customWidth="1"/>
    <col min="9" max="9" width="2.83203125" style="44" customWidth="1"/>
    <col min="10" max="10" width="3.83203125" style="44" customWidth="1"/>
    <col min="11" max="11" width="2.83203125" style="44" customWidth="1"/>
    <col min="12" max="12" width="9.83203125" style="44" customWidth="1"/>
    <col min="13" max="15" width="11.1640625" style="44"/>
    <col min="16" max="16" width="2.83203125" style="44" customWidth="1"/>
    <col min="17" max="17" width="11.1640625" style="56"/>
    <col min="18" max="16384" width="11.1640625" style="44"/>
  </cols>
  <sheetData>
    <row r="1" spans="2:17" s="41" customFormat="1" x14ac:dyDescent="0.2">
      <c r="J1" s="42"/>
    </row>
    <row r="2" spans="2:17" s="41" customFormat="1" ht="19" x14ac:dyDescent="0.2">
      <c r="B2" s="142" t="s">
        <v>28</v>
      </c>
      <c r="C2" s="142"/>
      <c r="D2" s="142"/>
      <c r="E2" s="142"/>
      <c r="F2" s="142"/>
      <c r="G2" s="142"/>
      <c r="H2" s="142"/>
      <c r="I2" s="142"/>
      <c r="J2" s="142"/>
      <c r="K2" s="142"/>
      <c r="L2" s="142"/>
    </row>
    <row r="3" spans="2:17" s="41" customFormat="1" x14ac:dyDescent="0.2">
      <c r="B3" s="143" t="s">
        <v>45</v>
      </c>
      <c r="C3" s="143"/>
      <c r="D3" s="144"/>
      <c r="E3" s="144"/>
      <c r="F3" s="144"/>
      <c r="G3" s="144"/>
      <c r="H3" s="144"/>
      <c r="I3" s="144"/>
      <c r="J3" s="144"/>
      <c r="K3" s="144"/>
      <c r="L3" s="144"/>
    </row>
    <row r="4" spans="2:17" s="41" customFormat="1" x14ac:dyDescent="0.2">
      <c r="B4" s="143"/>
      <c r="C4" s="143"/>
      <c r="D4" s="144"/>
      <c r="E4" s="144"/>
      <c r="F4" s="144"/>
      <c r="G4" s="144"/>
      <c r="H4" s="144"/>
      <c r="I4" s="144"/>
      <c r="J4" s="144"/>
      <c r="K4" s="144"/>
      <c r="L4" s="144"/>
    </row>
    <row r="5" spans="2:17" s="41" customFormat="1" x14ac:dyDescent="0.2">
      <c r="B5" s="143"/>
      <c r="C5" s="143"/>
      <c r="D5" s="144"/>
      <c r="E5" s="144"/>
      <c r="F5" s="144"/>
      <c r="G5" s="144"/>
      <c r="H5" s="144"/>
      <c r="I5" s="144"/>
      <c r="J5" s="144"/>
      <c r="K5" s="144"/>
      <c r="L5" s="144"/>
    </row>
    <row r="6" spans="2:17" s="41" customFormat="1" x14ac:dyDescent="0.2">
      <c r="B6" s="143"/>
      <c r="C6" s="143"/>
      <c r="D6" s="144"/>
      <c r="E6" s="144"/>
      <c r="F6" s="144"/>
      <c r="G6" s="144"/>
      <c r="H6" s="144"/>
      <c r="I6" s="144"/>
      <c r="J6" s="144"/>
      <c r="K6" s="144"/>
      <c r="L6" s="144"/>
    </row>
    <row r="7" spans="2:17" s="41" customFormat="1" x14ac:dyDescent="0.2">
      <c r="B7" s="144"/>
      <c r="C7" s="144"/>
      <c r="D7" s="144"/>
      <c r="E7" s="144"/>
      <c r="F7" s="144"/>
      <c r="G7" s="144"/>
      <c r="H7" s="144"/>
      <c r="I7" s="144"/>
      <c r="J7" s="144"/>
      <c r="K7" s="144"/>
      <c r="L7" s="144"/>
      <c r="O7"/>
    </row>
    <row r="8" spans="2:17" s="41" customFormat="1" x14ac:dyDescent="0.2">
      <c r="B8" s="105"/>
      <c r="C8" s="105"/>
      <c r="D8" s="105"/>
      <c r="E8" s="105"/>
      <c r="F8" s="105"/>
      <c r="G8" s="105"/>
      <c r="H8" s="105"/>
      <c r="I8" s="105"/>
      <c r="J8" s="44"/>
      <c r="K8" s="44"/>
      <c r="L8" s="44"/>
      <c r="M8" s="44"/>
      <c r="N8" s="44"/>
      <c r="O8"/>
    </row>
    <row r="9" spans="2:17" s="41" customFormat="1" x14ac:dyDescent="0.2">
      <c r="B9" s="145" t="s">
        <v>1</v>
      </c>
      <c r="C9" s="145"/>
      <c r="D9" s="145"/>
      <c r="E9" s="145"/>
      <c r="F9" s="145"/>
      <c r="G9" s="145"/>
      <c r="J9" s="44"/>
      <c r="K9" s="44"/>
      <c r="L9" s="44"/>
      <c r="M9" s="44"/>
      <c r="N9" s="44"/>
    </row>
    <row r="10" spans="2:17" s="41" customFormat="1" x14ac:dyDescent="0.2">
      <c r="B10" s="106"/>
      <c r="C10" s="106"/>
      <c r="D10" s="106"/>
      <c r="E10" s="106"/>
      <c r="F10" s="106"/>
      <c r="G10" s="106"/>
      <c r="J10" s="44"/>
      <c r="K10" s="44"/>
      <c r="L10" s="44"/>
      <c r="N10" s="44"/>
      <c r="Q10" s="46"/>
    </row>
    <row r="11" spans="2:17" s="21" customFormat="1" x14ac:dyDescent="0.2">
      <c r="B11" s="146" t="s">
        <v>29</v>
      </c>
      <c r="C11" s="146"/>
      <c r="D11" s="146"/>
      <c r="E11" s="146"/>
      <c r="F11" s="146"/>
      <c r="G11" s="146"/>
      <c r="H11"/>
      <c r="I11"/>
      <c r="Q11" s="46"/>
    </row>
    <row r="12" spans="2:17" s="48" customFormat="1" x14ac:dyDescent="0.2">
      <c r="B12" s="124" t="s">
        <v>30</v>
      </c>
      <c r="C12" s="124"/>
      <c r="D12" s="124"/>
      <c r="E12" s="124"/>
      <c r="F12" s="124"/>
      <c r="G12" s="7">
        <v>100000</v>
      </c>
      <c r="H12"/>
      <c r="I12"/>
      <c r="Q12" s="49"/>
    </row>
    <row r="13" spans="2:17" s="48" customFormat="1" x14ac:dyDescent="0.2">
      <c r="B13" s="124" t="s">
        <v>31</v>
      </c>
      <c r="C13" s="124"/>
      <c r="D13" s="124"/>
      <c r="E13" s="124"/>
      <c r="F13" s="124"/>
      <c r="G13" s="7">
        <v>5</v>
      </c>
      <c r="H13"/>
      <c r="I13"/>
      <c r="Q13" s="49"/>
    </row>
    <row r="14" spans="2:17" s="48" customFormat="1" x14ac:dyDescent="0.2">
      <c r="B14" s="124" t="s">
        <v>5</v>
      </c>
      <c r="C14" s="124"/>
      <c r="D14" s="124"/>
      <c r="E14" s="124"/>
      <c r="F14" s="124"/>
      <c r="G14" s="7">
        <f>+G12*G13</f>
        <v>500000</v>
      </c>
      <c r="H14"/>
      <c r="I14"/>
      <c r="Q14" s="49"/>
    </row>
    <row r="15" spans="2:17" s="48" customFormat="1" x14ac:dyDescent="0.2">
      <c r="B15" s="124" t="s">
        <v>32</v>
      </c>
      <c r="C15" s="124"/>
      <c r="D15" s="124"/>
      <c r="E15" s="124"/>
      <c r="F15" s="124"/>
      <c r="G15" s="50">
        <v>0.06</v>
      </c>
      <c r="H15"/>
      <c r="I15"/>
      <c r="Q15" s="49"/>
    </row>
    <row r="16" spans="2:17" s="48" customFormat="1" x14ac:dyDescent="0.2">
      <c r="B16" s="124" t="s">
        <v>7</v>
      </c>
      <c r="C16" s="124"/>
      <c r="D16" s="124"/>
      <c r="E16" s="124"/>
      <c r="F16" s="124"/>
      <c r="G16" s="7">
        <f>-PV(G15,G13,G12,0,1)</f>
        <v>446510.56126996619</v>
      </c>
      <c r="H16"/>
      <c r="I16"/>
      <c r="Q16" s="49"/>
    </row>
    <row r="17" spans="2:17" s="48" customFormat="1" x14ac:dyDescent="0.2">
      <c r="B17" s="124" t="s">
        <v>39</v>
      </c>
      <c r="C17" s="124"/>
      <c r="D17" s="124"/>
      <c r="E17" s="124"/>
      <c r="F17" s="51"/>
      <c r="G17" s="7">
        <v>1</v>
      </c>
      <c r="H17"/>
      <c r="I17"/>
      <c r="Q17" s="49"/>
    </row>
    <row r="18" spans="2:17" s="79" customFormat="1" x14ac:dyDescent="0.2">
      <c r="B18" s="103"/>
      <c r="C18" s="103"/>
      <c r="D18" s="103"/>
      <c r="E18" s="103"/>
      <c r="F18" s="51"/>
      <c r="G18" s="77"/>
      <c r="H18" s="80"/>
      <c r="I18" s="80"/>
      <c r="Q18" s="81"/>
    </row>
    <row r="19" spans="2:17" s="48" customFormat="1" x14ac:dyDescent="0.2">
      <c r="B19" s="124" t="s">
        <v>33</v>
      </c>
      <c r="C19" s="124"/>
      <c r="D19" s="124"/>
      <c r="E19" s="124"/>
      <c r="F19" s="124"/>
      <c r="G19" s="50">
        <f>1/G13</f>
        <v>0.2</v>
      </c>
      <c r="H19"/>
      <c r="I19"/>
      <c r="J19"/>
      <c r="K19"/>
      <c r="L19"/>
      <c r="M19"/>
      <c r="Q19" s="49"/>
    </row>
    <row r="20" spans="2:17" s="48" customFormat="1" x14ac:dyDescent="0.2">
      <c r="B20" s="124" t="s">
        <v>9</v>
      </c>
      <c r="C20" s="124"/>
      <c r="D20" s="124"/>
      <c r="E20" s="124"/>
      <c r="F20" s="124"/>
      <c r="G20" s="7">
        <f>+G16*G19</f>
        <v>89302.11225399324</v>
      </c>
      <c r="L20" s="13"/>
      <c r="M20" s="13"/>
      <c r="Q20" s="49"/>
    </row>
    <row r="21" spans="2:17" s="48" customFormat="1" x14ac:dyDescent="0.2">
      <c r="B21"/>
      <c r="C21"/>
      <c r="D21"/>
      <c r="E21"/>
      <c r="F21"/>
      <c r="G21"/>
      <c r="H21"/>
      <c r="I21"/>
      <c r="J21"/>
      <c r="K21"/>
      <c r="L21"/>
      <c r="M21"/>
      <c r="Q21" s="49"/>
    </row>
    <row r="22" spans="2:17" s="4" customFormat="1" x14ac:dyDescent="0.2">
      <c r="B22" s="52" t="s">
        <v>34</v>
      </c>
      <c r="C22" s="52"/>
      <c r="D22" s="52"/>
      <c r="E22" s="52"/>
      <c r="F22"/>
      <c r="G22"/>
      <c r="Q22" s="5"/>
    </row>
    <row r="23" spans="2:17" s="4" customFormat="1" x14ac:dyDescent="0.2">
      <c r="B23" s="147" t="s">
        <v>11</v>
      </c>
      <c r="C23" s="147"/>
      <c r="D23" s="147"/>
      <c r="E23" s="147"/>
      <c r="F23" s="147"/>
      <c r="G23" s="53">
        <f>+G12</f>
        <v>100000</v>
      </c>
      <c r="H23"/>
      <c r="I23"/>
      <c r="J23"/>
      <c r="K23"/>
      <c r="L23"/>
      <c r="Q23" s="5"/>
    </row>
    <row r="24" spans="2:17" s="4" customFormat="1" x14ac:dyDescent="0.2">
      <c r="B24" s="147" t="s">
        <v>12</v>
      </c>
      <c r="C24" s="147"/>
      <c r="D24" s="147"/>
      <c r="E24" s="147"/>
      <c r="F24" s="54">
        <v>0.22</v>
      </c>
      <c r="G24" s="53">
        <f>+G23*F24</f>
        <v>22000</v>
      </c>
      <c r="H24"/>
      <c r="I24"/>
      <c r="Q24" s="5"/>
    </row>
    <row r="25" spans="2:17" s="4" customFormat="1" x14ac:dyDescent="0.2">
      <c r="B25" s="148" t="s">
        <v>13</v>
      </c>
      <c r="C25" s="148"/>
      <c r="D25" s="148"/>
      <c r="E25" s="148"/>
      <c r="F25" s="148"/>
      <c r="G25" s="55">
        <f>+G23+G24</f>
        <v>122000</v>
      </c>
      <c r="H25"/>
      <c r="I25"/>
      <c r="K25"/>
      <c r="M25"/>
      <c r="N25"/>
      <c r="O25"/>
      <c r="P25"/>
      <c r="Q25" s="5"/>
    </row>
    <row r="26" spans="2:17" s="4" customFormat="1" x14ac:dyDescent="0.2">
      <c r="B26"/>
      <c r="C26"/>
      <c r="D26"/>
      <c r="E26"/>
      <c r="F26"/>
      <c r="G26"/>
      <c r="H26"/>
      <c r="I26"/>
      <c r="J26"/>
      <c r="K26"/>
      <c r="M26"/>
      <c r="N26"/>
      <c r="O26"/>
      <c r="P26"/>
      <c r="Q26" s="5"/>
    </row>
    <row r="27" spans="2:17" customFormat="1" ht="15" x14ac:dyDescent="0.2">
      <c r="B27" s="141" t="s">
        <v>36</v>
      </c>
      <c r="C27" s="141"/>
      <c r="D27" s="141"/>
      <c r="E27" s="141"/>
      <c r="F27" s="141"/>
      <c r="G27" s="141"/>
      <c r="H27" s="141"/>
      <c r="I27" s="141"/>
      <c r="J27" s="82"/>
      <c r="K27" s="82"/>
      <c r="L27" s="82"/>
    </row>
    <row r="28" spans="2:17" customFormat="1" ht="15" x14ac:dyDescent="0.2">
      <c r="B28" s="141"/>
      <c r="C28" s="141"/>
      <c r="D28" s="141"/>
      <c r="E28" s="141"/>
      <c r="F28" s="141"/>
      <c r="G28" s="141"/>
      <c r="H28" s="141"/>
      <c r="I28" s="141"/>
      <c r="J28" s="82"/>
      <c r="K28" s="82"/>
      <c r="L28" s="82"/>
    </row>
    <row r="29" spans="2:17" customFormat="1" ht="15" x14ac:dyDescent="0.2">
      <c r="B29" s="141"/>
      <c r="C29" s="141"/>
      <c r="D29" s="141"/>
      <c r="E29" s="141"/>
      <c r="F29" s="141"/>
      <c r="G29" s="141"/>
      <c r="H29" s="141"/>
      <c r="I29" s="141"/>
      <c r="J29" s="82"/>
      <c r="K29" s="82"/>
      <c r="L29" s="82"/>
    </row>
    <row r="30" spans="2:17" customFormat="1" ht="15" x14ac:dyDescent="0.2">
      <c r="B30" s="141"/>
      <c r="C30" s="141"/>
      <c r="D30" s="141"/>
      <c r="E30" s="141"/>
      <c r="F30" s="141"/>
      <c r="G30" s="141"/>
      <c r="H30" s="141"/>
      <c r="I30" s="141"/>
      <c r="J30" s="82"/>
      <c r="K30" s="82"/>
      <c r="L30" s="82"/>
    </row>
    <row r="31" spans="2:17" customFormat="1" ht="15" x14ac:dyDescent="0.2">
      <c r="I31" s="80"/>
    </row>
    <row r="32" spans="2:17" s="48" customFormat="1" x14ac:dyDescent="0.2">
      <c r="B32" s="93"/>
      <c r="C32" s="94"/>
      <c r="D32" s="94"/>
      <c r="E32" s="94"/>
      <c r="F32" s="94"/>
      <c r="G32" s="94"/>
      <c r="H32" s="94"/>
      <c r="I32" s="95"/>
      <c r="J32"/>
      <c r="K32" s="93"/>
      <c r="L32" s="94"/>
      <c r="M32" s="96"/>
      <c r="N32" s="97"/>
      <c r="O32" s="97"/>
      <c r="P32" s="98"/>
      <c r="Q32" s="49"/>
    </row>
    <row r="33" spans="2:17" ht="19" x14ac:dyDescent="0.2">
      <c r="B33" s="85"/>
      <c r="C33" s="131" t="s">
        <v>14</v>
      </c>
      <c r="D33" s="131"/>
      <c r="E33" s="131"/>
      <c r="F33" s="131"/>
      <c r="G33" s="131"/>
      <c r="H33" s="131"/>
      <c r="I33" s="92"/>
      <c r="J33" s="26"/>
      <c r="K33" s="85"/>
      <c r="L33" s="149" t="s">
        <v>15</v>
      </c>
      <c r="M33" s="149"/>
      <c r="N33" s="149"/>
      <c r="O33" s="149"/>
      <c r="P33" s="99"/>
      <c r="Q33" s="44"/>
    </row>
    <row r="34" spans="2:17" x14ac:dyDescent="0.2">
      <c r="B34" s="83"/>
      <c r="C34" s="28"/>
      <c r="D34" s="28"/>
      <c r="E34" s="29"/>
      <c r="F34" s="29"/>
      <c r="G34" s="29"/>
      <c r="H34" s="30"/>
      <c r="I34" s="84"/>
      <c r="J34" s="25"/>
      <c r="K34" s="83"/>
      <c r="L34" s="28"/>
      <c r="M34" s="29"/>
      <c r="N34" s="30"/>
      <c r="O34" s="100"/>
      <c r="P34" s="99"/>
    </row>
    <row r="35" spans="2:17" x14ac:dyDescent="0.2">
      <c r="B35" s="85"/>
      <c r="C35" s="139" t="s">
        <v>16</v>
      </c>
      <c r="D35" s="129" t="s">
        <v>18</v>
      </c>
      <c r="E35" s="137" t="s">
        <v>19</v>
      </c>
      <c r="F35" s="137" t="s">
        <v>20</v>
      </c>
      <c r="G35" s="137" t="s">
        <v>21</v>
      </c>
      <c r="H35" s="129" t="s">
        <v>22</v>
      </c>
      <c r="I35" s="86"/>
      <c r="J35" s="27"/>
      <c r="K35" s="85"/>
      <c r="L35" s="139" t="s">
        <v>16</v>
      </c>
      <c r="M35" s="129" t="s">
        <v>24</v>
      </c>
      <c r="N35" s="137" t="s">
        <v>25</v>
      </c>
      <c r="O35" s="129" t="s">
        <v>26</v>
      </c>
      <c r="P35" s="99"/>
    </row>
    <row r="36" spans="2:17" x14ac:dyDescent="0.2">
      <c r="B36" s="85"/>
      <c r="C36" s="140"/>
      <c r="D36" s="130"/>
      <c r="E36" s="138"/>
      <c r="F36" s="138"/>
      <c r="G36" s="138"/>
      <c r="H36" s="130"/>
      <c r="I36" s="86"/>
      <c r="J36" s="31"/>
      <c r="K36" s="85"/>
      <c r="L36" s="140"/>
      <c r="M36" s="130"/>
      <c r="N36" s="138"/>
      <c r="O36" s="130"/>
      <c r="P36" s="99"/>
      <c r="Q36" s="44"/>
    </row>
    <row r="37" spans="2:17" x14ac:dyDescent="0.2">
      <c r="B37" s="85"/>
      <c r="C37" s="32" t="s">
        <v>27</v>
      </c>
      <c r="D37" s="33"/>
      <c r="E37" s="34">
        <f>SUM(E38:E42)</f>
        <v>446510.56126996613</v>
      </c>
      <c r="F37" s="34">
        <f>SUM(F38:F42)</f>
        <v>53489.438730034373</v>
      </c>
      <c r="G37" s="34">
        <f>SUM(G38:G42)</f>
        <v>500000.00000000058</v>
      </c>
      <c r="H37" s="34"/>
      <c r="I37" s="87"/>
      <c r="J37" s="31"/>
      <c r="K37" s="85"/>
      <c r="L37" s="32" t="s">
        <v>27</v>
      </c>
      <c r="M37" s="33"/>
      <c r="N37" s="34">
        <f>SUM(N38:N42)</f>
        <v>446510.56126996619</v>
      </c>
      <c r="O37" s="34"/>
      <c r="P37" s="99"/>
      <c r="Q37" s="44"/>
    </row>
    <row r="38" spans="2:17" x14ac:dyDescent="0.2">
      <c r="B38" s="85"/>
      <c r="C38" s="35">
        <v>1</v>
      </c>
      <c r="D38" s="36">
        <f>G16</f>
        <v>446510.56126996619</v>
      </c>
      <c r="E38" s="37">
        <f>IFERROR(-PPMT($G$15/$G$17,C38,$G$13,$G$16,0,1),"")</f>
        <v>100000.0000000001</v>
      </c>
      <c r="F38" s="36">
        <f>IFERROR(-IPMT($G$15/$G$17,C38,$G$13,$G$16,0,1),"")</f>
        <v>0</v>
      </c>
      <c r="G38" s="37">
        <f>IFERROR(E38+F38,"")</f>
        <v>100000.0000000001</v>
      </c>
      <c r="H38" s="36">
        <f t="shared" ref="H38" si="0">D38-G38+F38</f>
        <v>346510.56126996607</v>
      </c>
      <c r="I38" s="88"/>
      <c r="J38" s="27"/>
      <c r="K38" s="85"/>
      <c r="L38" s="35">
        <v>1</v>
      </c>
      <c r="M38" s="36">
        <f>G16</f>
        <v>446510.56126996619</v>
      </c>
      <c r="N38" s="37">
        <f>+$G$16*$G$19</f>
        <v>89302.11225399324</v>
      </c>
      <c r="O38" s="36">
        <f>M38-N38</f>
        <v>357208.44901597296</v>
      </c>
      <c r="P38" s="99"/>
      <c r="Q38" s="44"/>
    </row>
    <row r="39" spans="2:17" x14ac:dyDescent="0.2">
      <c r="B39" s="85"/>
      <c r="C39" s="38">
        <v>2</v>
      </c>
      <c r="D39" s="36">
        <f>IF(H38&gt;0.0000001,H38,"")</f>
        <v>346510.56126996607</v>
      </c>
      <c r="E39" s="37">
        <f t="shared" ref="E39:E87" si="1">IFERROR(-PPMT($G$15/$G$17,C39,$G$13,$G$16,0,1),"")</f>
        <v>79209.366323802155</v>
      </c>
      <c r="F39" s="36">
        <f t="shared" ref="F39:F87" si="2">IFERROR(-IPMT($G$15/$G$17,C39,$G$13,$G$16,0,1),"")</f>
        <v>20790.633676197958</v>
      </c>
      <c r="G39" s="37">
        <f t="shared" ref="G39:G87" si="3">IFERROR(E39+F39,"")</f>
        <v>100000.00000000012</v>
      </c>
      <c r="H39" s="36">
        <f>IFERROR(D39-G39+F39,"")</f>
        <v>267301.19494616392</v>
      </c>
      <c r="I39" s="88"/>
      <c r="J39" s="27"/>
      <c r="K39" s="85"/>
      <c r="L39" s="38">
        <v>2</v>
      </c>
      <c r="M39" s="36">
        <f>IF(O38&gt;0.00001,O38,"")</f>
        <v>357208.44901597296</v>
      </c>
      <c r="N39" s="37">
        <f>IF(O38="","",IF(O38&gt;0.00001,+$G$16*$G$19,""))</f>
        <v>89302.11225399324</v>
      </c>
      <c r="O39" s="36">
        <f>IFERROR(M39-N39,"")</f>
        <v>267906.33676197974</v>
      </c>
      <c r="P39" s="99"/>
      <c r="Q39" s="44"/>
    </row>
    <row r="40" spans="2:17" x14ac:dyDescent="0.2">
      <c r="B40" s="85"/>
      <c r="C40" s="38">
        <v>3</v>
      </c>
      <c r="D40" s="36">
        <f t="shared" ref="D40:D87" si="4">IF(H39&gt;0.0000001,H39,"")</f>
        <v>267301.19494616392</v>
      </c>
      <c r="E40" s="37">
        <f t="shared" si="1"/>
        <v>83961.928303230263</v>
      </c>
      <c r="F40" s="36">
        <f t="shared" si="2"/>
        <v>16038.071696769828</v>
      </c>
      <c r="G40" s="37">
        <f t="shared" si="3"/>
        <v>100000.00000000009</v>
      </c>
      <c r="H40" s="36">
        <f t="shared" ref="H40:H87" si="5">IFERROR(D40-G40+F40,"")</f>
        <v>183339.26664293365</v>
      </c>
      <c r="I40" s="88"/>
      <c r="J40" s="27"/>
      <c r="K40" s="85"/>
      <c r="L40" s="38">
        <v>3</v>
      </c>
      <c r="M40" s="36">
        <f t="shared" ref="M40:M87" si="6">IF(O39&gt;0.00001,O39,"")</f>
        <v>267906.33676197974</v>
      </c>
      <c r="N40" s="37">
        <f t="shared" ref="N40:N87" si="7">IF(O39="","",IF(O39&gt;0.00001,+$G$16*$G$19,""))</f>
        <v>89302.11225399324</v>
      </c>
      <c r="O40" s="36">
        <f t="shared" ref="O40:O87" si="8">IFERROR(M40-N40,"")</f>
        <v>178604.22450798651</v>
      </c>
      <c r="P40" s="99"/>
      <c r="Q40" s="44"/>
    </row>
    <row r="41" spans="2:17" x14ac:dyDescent="0.2">
      <c r="B41" s="85"/>
      <c r="C41" s="38">
        <v>4</v>
      </c>
      <c r="D41" s="36">
        <f t="shared" si="4"/>
        <v>183339.26664293365</v>
      </c>
      <c r="E41" s="37">
        <f t="shared" si="1"/>
        <v>88999.64400142408</v>
      </c>
      <c r="F41" s="36">
        <f t="shared" si="2"/>
        <v>11000.355998576017</v>
      </c>
      <c r="G41" s="37">
        <f t="shared" si="3"/>
        <v>100000.0000000001</v>
      </c>
      <c r="H41" s="36">
        <f t="shared" si="5"/>
        <v>94339.622641509573</v>
      </c>
      <c r="I41" s="88"/>
      <c r="J41" s="27"/>
      <c r="K41" s="85"/>
      <c r="L41" s="38">
        <v>4</v>
      </c>
      <c r="M41" s="36">
        <f t="shared" si="6"/>
        <v>178604.22450798651</v>
      </c>
      <c r="N41" s="37">
        <f t="shared" si="7"/>
        <v>89302.11225399324</v>
      </c>
      <c r="O41" s="36">
        <f t="shared" si="8"/>
        <v>89302.112253993269</v>
      </c>
      <c r="P41" s="99"/>
      <c r="Q41" s="44"/>
    </row>
    <row r="42" spans="2:17" x14ac:dyDescent="0.2">
      <c r="B42" s="85"/>
      <c r="C42" s="38">
        <v>5</v>
      </c>
      <c r="D42" s="36">
        <f t="shared" si="4"/>
        <v>94339.622641509573</v>
      </c>
      <c r="E42" s="37">
        <f t="shared" si="1"/>
        <v>94339.62264150953</v>
      </c>
      <c r="F42" s="36">
        <f t="shared" si="2"/>
        <v>5660.3773584905712</v>
      </c>
      <c r="G42" s="37">
        <f t="shared" si="3"/>
        <v>100000.0000000001</v>
      </c>
      <c r="H42" s="36">
        <f t="shared" si="5"/>
        <v>4.2746250983327627E-11</v>
      </c>
      <c r="I42" s="88"/>
      <c r="J42" s="27"/>
      <c r="K42" s="85"/>
      <c r="L42" s="38">
        <v>5</v>
      </c>
      <c r="M42" s="36">
        <f t="shared" si="6"/>
        <v>89302.112253993269</v>
      </c>
      <c r="N42" s="37">
        <f t="shared" si="7"/>
        <v>89302.11225399324</v>
      </c>
      <c r="O42" s="36">
        <f t="shared" si="8"/>
        <v>2.9103830456733704E-11</v>
      </c>
      <c r="P42" s="99"/>
      <c r="Q42" s="44"/>
    </row>
    <row r="43" spans="2:17" x14ac:dyDescent="0.2">
      <c r="B43" s="85"/>
      <c r="C43" s="35">
        <v>6</v>
      </c>
      <c r="D43" s="36" t="str">
        <f t="shared" si="4"/>
        <v/>
      </c>
      <c r="E43" s="37" t="str">
        <f t="shared" si="1"/>
        <v/>
      </c>
      <c r="F43" s="36" t="str">
        <f t="shared" si="2"/>
        <v/>
      </c>
      <c r="G43" s="37" t="str">
        <f t="shared" si="3"/>
        <v/>
      </c>
      <c r="H43" s="36" t="str">
        <f t="shared" si="5"/>
        <v/>
      </c>
      <c r="I43" s="88"/>
      <c r="K43" s="85"/>
      <c r="L43" s="38">
        <v>6</v>
      </c>
      <c r="M43" s="36" t="str">
        <f t="shared" si="6"/>
        <v/>
      </c>
      <c r="N43" s="37" t="str">
        <f t="shared" si="7"/>
        <v/>
      </c>
      <c r="O43" s="36" t="str">
        <f t="shared" si="8"/>
        <v/>
      </c>
      <c r="P43" s="99"/>
    </row>
    <row r="44" spans="2:17" x14ac:dyDescent="0.2">
      <c r="B44" s="85"/>
      <c r="C44" s="38">
        <v>7</v>
      </c>
      <c r="D44" s="36" t="str">
        <f t="shared" si="4"/>
        <v/>
      </c>
      <c r="E44" s="37" t="str">
        <f t="shared" si="1"/>
        <v/>
      </c>
      <c r="F44" s="36" t="str">
        <f t="shared" si="2"/>
        <v/>
      </c>
      <c r="G44" s="37" t="str">
        <f t="shared" si="3"/>
        <v/>
      </c>
      <c r="H44" s="36" t="str">
        <f t="shared" si="5"/>
        <v/>
      </c>
      <c r="I44" s="88"/>
      <c r="K44" s="101"/>
      <c r="L44" s="38">
        <v>7</v>
      </c>
      <c r="M44" s="36" t="str">
        <f t="shared" si="6"/>
        <v/>
      </c>
      <c r="N44" s="37" t="str">
        <f t="shared" si="7"/>
        <v/>
      </c>
      <c r="O44" s="36" t="str">
        <f t="shared" si="8"/>
        <v/>
      </c>
      <c r="P44" s="99"/>
      <c r="Q44" s="44"/>
    </row>
    <row r="45" spans="2:17" x14ac:dyDescent="0.2">
      <c r="B45" s="85"/>
      <c r="C45" s="38">
        <v>8</v>
      </c>
      <c r="D45" s="36" t="str">
        <f t="shared" si="4"/>
        <v/>
      </c>
      <c r="E45" s="37" t="str">
        <f t="shared" si="1"/>
        <v/>
      </c>
      <c r="F45" s="36" t="str">
        <f t="shared" si="2"/>
        <v/>
      </c>
      <c r="G45" s="37" t="str">
        <f t="shared" si="3"/>
        <v/>
      </c>
      <c r="H45" s="36" t="str">
        <f t="shared" si="5"/>
        <v/>
      </c>
      <c r="I45" s="88"/>
      <c r="K45" s="85"/>
      <c r="L45" s="38">
        <v>8</v>
      </c>
      <c r="M45" s="36" t="str">
        <f t="shared" si="6"/>
        <v/>
      </c>
      <c r="N45" s="37" t="str">
        <f t="shared" si="7"/>
        <v/>
      </c>
      <c r="O45" s="36" t="str">
        <f t="shared" si="8"/>
        <v/>
      </c>
      <c r="P45" s="99"/>
      <c r="Q45" s="44"/>
    </row>
    <row r="46" spans="2:17" x14ac:dyDescent="0.2">
      <c r="B46" s="85"/>
      <c r="C46" s="38">
        <v>9</v>
      </c>
      <c r="D46" s="36" t="str">
        <f t="shared" si="4"/>
        <v/>
      </c>
      <c r="E46" s="37" t="str">
        <f t="shared" si="1"/>
        <v/>
      </c>
      <c r="F46" s="36" t="str">
        <f t="shared" si="2"/>
        <v/>
      </c>
      <c r="G46" s="37" t="str">
        <f t="shared" si="3"/>
        <v/>
      </c>
      <c r="H46" s="36" t="str">
        <f t="shared" si="5"/>
        <v/>
      </c>
      <c r="I46" s="88"/>
      <c r="K46" s="85"/>
      <c r="L46" s="38">
        <v>9</v>
      </c>
      <c r="M46" s="36" t="str">
        <f t="shared" si="6"/>
        <v/>
      </c>
      <c r="N46" s="37" t="str">
        <f t="shared" si="7"/>
        <v/>
      </c>
      <c r="O46" s="36" t="str">
        <f t="shared" si="8"/>
        <v/>
      </c>
      <c r="P46" s="99"/>
      <c r="Q46" s="44"/>
    </row>
    <row r="47" spans="2:17" x14ac:dyDescent="0.2">
      <c r="B47" s="85"/>
      <c r="C47" s="38">
        <v>10</v>
      </c>
      <c r="D47" s="36" t="str">
        <f t="shared" si="4"/>
        <v/>
      </c>
      <c r="E47" s="37" t="str">
        <f t="shared" si="1"/>
        <v/>
      </c>
      <c r="F47" s="36" t="str">
        <f t="shared" si="2"/>
        <v/>
      </c>
      <c r="G47" s="37" t="str">
        <f t="shared" si="3"/>
        <v/>
      </c>
      <c r="H47" s="36" t="str">
        <f t="shared" si="5"/>
        <v/>
      </c>
      <c r="I47" s="88"/>
      <c r="K47" s="85"/>
      <c r="L47" s="38">
        <v>10</v>
      </c>
      <c r="M47" s="36" t="str">
        <f t="shared" si="6"/>
        <v/>
      </c>
      <c r="N47" s="37" t="str">
        <f t="shared" si="7"/>
        <v/>
      </c>
      <c r="O47" s="36" t="str">
        <f t="shared" si="8"/>
        <v/>
      </c>
      <c r="P47" s="99"/>
      <c r="Q47" s="44"/>
    </row>
    <row r="48" spans="2:17" x14ac:dyDescent="0.2">
      <c r="B48" s="85"/>
      <c r="C48" s="35">
        <v>11</v>
      </c>
      <c r="D48" s="36" t="str">
        <f t="shared" si="4"/>
        <v/>
      </c>
      <c r="E48" s="37" t="str">
        <f t="shared" si="1"/>
        <v/>
      </c>
      <c r="F48" s="36" t="str">
        <f t="shared" si="2"/>
        <v/>
      </c>
      <c r="G48" s="37" t="str">
        <f t="shared" si="3"/>
        <v/>
      </c>
      <c r="H48" s="36" t="str">
        <f t="shared" si="5"/>
        <v/>
      </c>
      <c r="I48" s="88"/>
      <c r="K48" s="85"/>
      <c r="L48" s="38">
        <v>11</v>
      </c>
      <c r="M48" s="36" t="str">
        <f t="shared" si="6"/>
        <v/>
      </c>
      <c r="N48" s="37" t="str">
        <f t="shared" si="7"/>
        <v/>
      </c>
      <c r="O48" s="36" t="str">
        <f t="shared" si="8"/>
        <v/>
      </c>
      <c r="P48" s="99"/>
    </row>
    <row r="49" spans="2:16" x14ac:dyDescent="0.2">
      <c r="B49" s="85"/>
      <c r="C49" s="38">
        <v>12</v>
      </c>
      <c r="D49" s="36" t="str">
        <f t="shared" si="4"/>
        <v/>
      </c>
      <c r="E49" s="37" t="str">
        <f t="shared" si="1"/>
        <v/>
      </c>
      <c r="F49" s="36" t="str">
        <f t="shared" si="2"/>
        <v/>
      </c>
      <c r="G49" s="37" t="str">
        <f t="shared" si="3"/>
        <v/>
      </c>
      <c r="H49" s="36" t="str">
        <f t="shared" si="5"/>
        <v/>
      </c>
      <c r="I49" s="88"/>
      <c r="K49" s="85"/>
      <c r="L49" s="38">
        <v>12</v>
      </c>
      <c r="M49" s="36" t="str">
        <f t="shared" si="6"/>
        <v/>
      </c>
      <c r="N49" s="37" t="str">
        <f t="shared" si="7"/>
        <v/>
      </c>
      <c r="O49" s="36" t="str">
        <f t="shared" si="8"/>
        <v/>
      </c>
      <c r="P49" s="99"/>
    </row>
    <row r="50" spans="2:16" x14ac:dyDescent="0.2">
      <c r="B50" s="85"/>
      <c r="C50" s="38">
        <v>13</v>
      </c>
      <c r="D50" s="36" t="str">
        <f t="shared" si="4"/>
        <v/>
      </c>
      <c r="E50" s="37" t="str">
        <f t="shared" si="1"/>
        <v/>
      </c>
      <c r="F50" s="36" t="str">
        <f t="shared" si="2"/>
        <v/>
      </c>
      <c r="G50" s="37" t="str">
        <f t="shared" si="3"/>
        <v/>
      </c>
      <c r="H50" s="36" t="str">
        <f t="shared" si="5"/>
        <v/>
      </c>
      <c r="I50" s="88"/>
      <c r="K50" s="85"/>
      <c r="L50" s="38">
        <v>13</v>
      </c>
      <c r="M50" s="36" t="str">
        <f t="shared" si="6"/>
        <v/>
      </c>
      <c r="N50" s="37" t="str">
        <f t="shared" si="7"/>
        <v/>
      </c>
      <c r="O50" s="36" t="str">
        <f t="shared" si="8"/>
        <v/>
      </c>
      <c r="P50" s="99"/>
    </row>
    <row r="51" spans="2:16" x14ac:dyDescent="0.2">
      <c r="B51" s="85"/>
      <c r="C51" s="38">
        <v>14</v>
      </c>
      <c r="D51" s="36" t="str">
        <f t="shared" si="4"/>
        <v/>
      </c>
      <c r="E51" s="37" t="str">
        <f t="shared" si="1"/>
        <v/>
      </c>
      <c r="F51" s="36" t="str">
        <f t="shared" si="2"/>
        <v/>
      </c>
      <c r="G51" s="37" t="str">
        <f t="shared" si="3"/>
        <v/>
      </c>
      <c r="H51" s="36" t="str">
        <f t="shared" si="5"/>
        <v/>
      </c>
      <c r="I51" s="88"/>
      <c r="K51" s="85"/>
      <c r="L51" s="38">
        <v>14</v>
      </c>
      <c r="M51" s="36" t="str">
        <f t="shared" si="6"/>
        <v/>
      </c>
      <c r="N51" s="37" t="str">
        <f t="shared" si="7"/>
        <v/>
      </c>
      <c r="O51" s="36" t="str">
        <f t="shared" si="8"/>
        <v/>
      </c>
      <c r="P51" s="99"/>
    </row>
    <row r="52" spans="2:16" x14ac:dyDescent="0.2">
      <c r="B52" s="85"/>
      <c r="C52" s="38">
        <v>15</v>
      </c>
      <c r="D52" s="36" t="str">
        <f t="shared" si="4"/>
        <v/>
      </c>
      <c r="E52" s="37" t="str">
        <f t="shared" si="1"/>
        <v/>
      </c>
      <c r="F52" s="36" t="str">
        <f t="shared" si="2"/>
        <v/>
      </c>
      <c r="G52" s="37" t="str">
        <f t="shared" si="3"/>
        <v/>
      </c>
      <c r="H52" s="36" t="str">
        <f t="shared" si="5"/>
        <v/>
      </c>
      <c r="I52" s="88"/>
      <c r="K52" s="85"/>
      <c r="L52" s="38">
        <v>15</v>
      </c>
      <c r="M52" s="36" t="str">
        <f t="shared" si="6"/>
        <v/>
      </c>
      <c r="N52" s="37" t="str">
        <f t="shared" si="7"/>
        <v/>
      </c>
      <c r="O52" s="36" t="str">
        <f t="shared" si="8"/>
        <v/>
      </c>
      <c r="P52" s="99"/>
    </row>
    <row r="53" spans="2:16" x14ac:dyDescent="0.2">
      <c r="B53" s="85"/>
      <c r="C53" s="35">
        <v>16</v>
      </c>
      <c r="D53" s="36" t="str">
        <f t="shared" si="4"/>
        <v/>
      </c>
      <c r="E53" s="37" t="str">
        <f t="shared" si="1"/>
        <v/>
      </c>
      <c r="F53" s="36" t="str">
        <f t="shared" si="2"/>
        <v/>
      </c>
      <c r="G53" s="37" t="str">
        <f t="shared" si="3"/>
        <v/>
      </c>
      <c r="H53" s="36" t="str">
        <f t="shared" si="5"/>
        <v/>
      </c>
      <c r="I53" s="88"/>
      <c r="K53" s="85"/>
      <c r="L53" s="38">
        <v>16</v>
      </c>
      <c r="M53" s="36" t="str">
        <f t="shared" si="6"/>
        <v/>
      </c>
      <c r="N53" s="37" t="str">
        <f t="shared" si="7"/>
        <v/>
      </c>
      <c r="O53" s="36" t="str">
        <f t="shared" si="8"/>
        <v/>
      </c>
      <c r="P53" s="99"/>
    </row>
    <row r="54" spans="2:16" x14ac:dyDescent="0.2">
      <c r="B54" s="85"/>
      <c r="C54" s="38">
        <v>17</v>
      </c>
      <c r="D54" s="36" t="str">
        <f t="shared" si="4"/>
        <v/>
      </c>
      <c r="E54" s="37" t="str">
        <f t="shared" si="1"/>
        <v/>
      </c>
      <c r="F54" s="36" t="str">
        <f t="shared" si="2"/>
        <v/>
      </c>
      <c r="G54" s="37" t="str">
        <f t="shared" si="3"/>
        <v/>
      </c>
      <c r="H54" s="36" t="str">
        <f t="shared" si="5"/>
        <v/>
      </c>
      <c r="I54" s="88"/>
      <c r="K54" s="85"/>
      <c r="L54" s="38">
        <v>17</v>
      </c>
      <c r="M54" s="36" t="str">
        <f t="shared" si="6"/>
        <v/>
      </c>
      <c r="N54" s="37" t="str">
        <f t="shared" si="7"/>
        <v/>
      </c>
      <c r="O54" s="36" t="str">
        <f t="shared" si="8"/>
        <v/>
      </c>
      <c r="P54" s="99"/>
    </row>
    <row r="55" spans="2:16" x14ac:dyDescent="0.2">
      <c r="B55" s="85"/>
      <c r="C55" s="38">
        <v>18</v>
      </c>
      <c r="D55" s="36" t="str">
        <f t="shared" si="4"/>
        <v/>
      </c>
      <c r="E55" s="37" t="str">
        <f t="shared" si="1"/>
        <v/>
      </c>
      <c r="F55" s="36" t="str">
        <f t="shared" si="2"/>
        <v/>
      </c>
      <c r="G55" s="37" t="str">
        <f t="shared" si="3"/>
        <v/>
      </c>
      <c r="H55" s="36" t="str">
        <f t="shared" si="5"/>
        <v/>
      </c>
      <c r="I55" s="88"/>
      <c r="K55" s="85"/>
      <c r="L55" s="38">
        <v>18</v>
      </c>
      <c r="M55" s="36" t="str">
        <f t="shared" si="6"/>
        <v/>
      </c>
      <c r="N55" s="37" t="str">
        <f t="shared" si="7"/>
        <v/>
      </c>
      <c r="O55" s="36" t="str">
        <f t="shared" si="8"/>
        <v/>
      </c>
      <c r="P55" s="99"/>
    </row>
    <row r="56" spans="2:16" x14ac:dyDescent="0.2">
      <c r="B56" s="85"/>
      <c r="C56" s="38">
        <v>19</v>
      </c>
      <c r="D56" s="36" t="str">
        <f t="shared" si="4"/>
        <v/>
      </c>
      <c r="E56" s="37" t="str">
        <f t="shared" si="1"/>
        <v/>
      </c>
      <c r="F56" s="36" t="str">
        <f t="shared" si="2"/>
        <v/>
      </c>
      <c r="G56" s="37" t="str">
        <f t="shared" si="3"/>
        <v/>
      </c>
      <c r="H56" s="36" t="str">
        <f t="shared" si="5"/>
        <v/>
      </c>
      <c r="I56" s="88"/>
      <c r="K56" s="85"/>
      <c r="L56" s="38">
        <v>19</v>
      </c>
      <c r="M56" s="36" t="str">
        <f t="shared" si="6"/>
        <v/>
      </c>
      <c r="N56" s="37" t="str">
        <f t="shared" si="7"/>
        <v/>
      </c>
      <c r="O56" s="36" t="str">
        <f t="shared" si="8"/>
        <v/>
      </c>
      <c r="P56" s="99"/>
    </row>
    <row r="57" spans="2:16" x14ac:dyDescent="0.2">
      <c r="B57" s="85"/>
      <c r="C57" s="38">
        <v>20</v>
      </c>
      <c r="D57" s="36" t="str">
        <f t="shared" si="4"/>
        <v/>
      </c>
      <c r="E57" s="37" t="str">
        <f t="shared" si="1"/>
        <v/>
      </c>
      <c r="F57" s="36" t="str">
        <f t="shared" si="2"/>
        <v/>
      </c>
      <c r="G57" s="37" t="str">
        <f t="shared" si="3"/>
        <v/>
      </c>
      <c r="H57" s="36" t="str">
        <f t="shared" si="5"/>
        <v/>
      </c>
      <c r="I57" s="88"/>
      <c r="K57" s="85"/>
      <c r="L57" s="38">
        <v>20</v>
      </c>
      <c r="M57" s="36" t="str">
        <f t="shared" si="6"/>
        <v/>
      </c>
      <c r="N57" s="37" t="str">
        <f t="shared" si="7"/>
        <v/>
      </c>
      <c r="O57" s="36" t="str">
        <f t="shared" si="8"/>
        <v/>
      </c>
      <c r="P57" s="99"/>
    </row>
    <row r="58" spans="2:16" x14ac:dyDescent="0.2">
      <c r="B58" s="85"/>
      <c r="C58" s="35">
        <v>21</v>
      </c>
      <c r="D58" s="36" t="str">
        <f t="shared" si="4"/>
        <v/>
      </c>
      <c r="E58" s="37" t="str">
        <f t="shared" si="1"/>
        <v/>
      </c>
      <c r="F58" s="36" t="str">
        <f t="shared" si="2"/>
        <v/>
      </c>
      <c r="G58" s="37" t="str">
        <f t="shared" si="3"/>
        <v/>
      </c>
      <c r="H58" s="36" t="str">
        <f t="shared" si="5"/>
        <v/>
      </c>
      <c r="I58" s="88"/>
      <c r="K58" s="85"/>
      <c r="L58" s="38">
        <v>21</v>
      </c>
      <c r="M58" s="36" t="str">
        <f t="shared" si="6"/>
        <v/>
      </c>
      <c r="N58" s="37" t="str">
        <f t="shared" si="7"/>
        <v/>
      </c>
      <c r="O58" s="36" t="str">
        <f t="shared" si="8"/>
        <v/>
      </c>
      <c r="P58" s="99"/>
    </row>
    <row r="59" spans="2:16" x14ac:dyDescent="0.2">
      <c r="B59" s="85"/>
      <c r="C59" s="38">
        <v>22</v>
      </c>
      <c r="D59" s="36" t="str">
        <f t="shared" si="4"/>
        <v/>
      </c>
      <c r="E59" s="37" t="str">
        <f t="shared" si="1"/>
        <v/>
      </c>
      <c r="F59" s="36" t="str">
        <f t="shared" si="2"/>
        <v/>
      </c>
      <c r="G59" s="37" t="str">
        <f t="shared" si="3"/>
        <v/>
      </c>
      <c r="H59" s="36" t="str">
        <f t="shared" si="5"/>
        <v/>
      </c>
      <c r="I59" s="88"/>
      <c r="K59" s="85"/>
      <c r="L59" s="38">
        <v>22</v>
      </c>
      <c r="M59" s="36" t="str">
        <f t="shared" si="6"/>
        <v/>
      </c>
      <c r="N59" s="37" t="str">
        <f t="shared" si="7"/>
        <v/>
      </c>
      <c r="O59" s="36" t="str">
        <f t="shared" si="8"/>
        <v/>
      </c>
      <c r="P59" s="99"/>
    </row>
    <row r="60" spans="2:16" x14ac:dyDescent="0.2">
      <c r="B60" s="85"/>
      <c r="C60" s="38">
        <v>23</v>
      </c>
      <c r="D60" s="36" t="str">
        <f t="shared" si="4"/>
        <v/>
      </c>
      <c r="E60" s="37" t="str">
        <f t="shared" si="1"/>
        <v/>
      </c>
      <c r="F60" s="36" t="str">
        <f t="shared" si="2"/>
        <v/>
      </c>
      <c r="G60" s="37" t="str">
        <f t="shared" si="3"/>
        <v/>
      </c>
      <c r="H60" s="36" t="str">
        <f t="shared" si="5"/>
        <v/>
      </c>
      <c r="I60" s="88"/>
      <c r="K60" s="85"/>
      <c r="L60" s="38">
        <v>23</v>
      </c>
      <c r="M60" s="36" t="str">
        <f t="shared" si="6"/>
        <v/>
      </c>
      <c r="N60" s="37" t="str">
        <f t="shared" si="7"/>
        <v/>
      </c>
      <c r="O60" s="36" t="str">
        <f t="shared" si="8"/>
        <v/>
      </c>
      <c r="P60" s="99"/>
    </row>
    <row r="61" spans="2:16" x14ac:dyDescent="0.2">
      <c r="B61" s="85"/>
      <c r="C61" s="38">
        <v>24</v>
      </c>
      <c r="D61" s="36" t="str">
        <f t="shared" si="4"/>
        <v/>
      </c>
      <c r="E61" s="37" t="str">
        <f t="shared" si="1"/>
        <v/>
      </c>
      <c r="F61" s="36" t="str">
        <f t="shared" si="2"/>
        <v/>
      </c>
      <c r="G61" s="37" t="str">
        <f t="shared" si="3"/>
        <v/>
      </c>
      <c r="H61" s="36" t="str">
        <f t="shared" si="5"/>
        <v/>
      </c>
      <c r="I61" s="88"/>
      <c r="K61" s="85"/>
      <c r="L61" s="38">
        <v>24</v>
      </c>
      <c r="M61" s="36" t="str">
        <f t="shared" si="6"/>
        <v/>
      </c>
      <c r="N61" s="37" t="str">
        <f t="shared" si="7"/>
        <v/>
      </c>
      <c r="O61" s="36" t="str">
        <f t="shared" si="8"/>
        <v/>
      </c>
      <c r="P61" s="99"/>
    </row>
    <row r="62" spans="2:16" x14ac:dyDescent="0.2">
      <c r="B62" s="85"/>
      <c r="C62" s="38">
        <v>25</v>
      </c>
      <c r="D62" s="36" t="str">
        <f t="shared" si="4"/>
        <v/>
      </c>
      <c r="E62" s="37" t="str">
        <f t="shared" si="1"/>
        <v/>
      </c>
      <c r="F62" s="36" t="str">
        <f t="shared" si="2"/>
        <v/>
      </c>
      <c r="G62" s="37" t="str">
        <f t="shared" si="3"/>
        <v/>
      </c>
      <c r="H62" s="36" t="str">
        <f t="shared" si="5"/>
        <v/>
      </c>
      <c r="I62" s="88"/>
      <c r="K62" s="85"/>
      <c r="L62" s="38">
        <v>25</v>
      </c>
      <c r="M62" s="36" t="str">
        <f t="shared" si="6"/>
        <v/>
      </c>
      <c r="N62" s="37" t="str">
        <f t="shared" si="7"/>
        <v/>
      </c>
      <c r="O62" s="36" t="str">
        <f t="shared" si="8"/>
        <v/>
      </c>
      <c r="P62" s="99"/>
    </row>
    <row r="63" spans="2:16" x14ac:dyDescent="0.2">
      <c r="B63" s="85"/>
      <c r="C63" s="35">
        <v>26</v>
      </c>
      <c r="D63" s="36" t="str">
        <f t="shared" si="4"/>
        <v/>
      </c>
      <c r="E63" s="37" t="str">
        <f t="shared" si="1"/>
        <v/>
      </c>
      <c r="F63" s="36" t="str">
        <f t="shared" si="2"/>
        <v/>
      </c>
      <c r="G63" s="37" t="str">
        <f t="shared" si="3"/>
        <v/>
      </c>
      <c r="H63" s="36" t="str">
        <f t="shared" si="5"/>
        <v/>
      </c>
      <c r="I63" s="88"/>
      <c r="K63" s="85"/>
      <c r="L63" s="38">
        <v>26</v>
      </c>
      <c r="M63" s="36" t="str">
        <f t="shared" si="6"/>
        <v/>
      </c>
      <c r="N63" s="37" t="str">
        <f t="shared" si="7"/>
        <v/>
      </c>
      <c r="O63" s="36" t="str">
        <f t="shared" si="8"/>
        <v/>
      </c>
      <c r="P63" s="99"/>
    </row>
    <row r="64" spans="2:16" x14ac:dyDescent="0.2">
      <c r="B64" s="85"/>
      <c r="C64" s="38">
        <v>27</v>
      </c>
      <c r="D64" s="36" t="str">
        <f t="shared" si="4"/>
        <v/>
      </c>
      <c r="E64" s="37" t="str">
        <f t="shared" si="1"/>
        <v/>
      </c>
      <c r="F64" s="36" t="str">
        <f t="shared" si="2"/>
        <v/>
      </c>
      <c r="G64" s="37" t="str">
        <f t="shared" si="3"/>
        <v/>
      </c>
      <c r="H64" s="36" t="str">
        <f t="shared" si="5"/>
        <v/>
      </c>
      <c r="I64" s="88"/>
      <c r="K64" s="85"/>
      <c r="L64" s="38">
        <v>27</v>
      </c>
      <c r="M64" s="36" t="str">
        <f t="shared" si="6"/>
        <v/>
      </c>
      <c r="N64" s="37" t="str">
        <f t="shared" si="7"/>
        <v/>
      </c>
      <c r="O64" s="36" t="str">
        <f t="shared" si="8"/>
        <v/>
      </c>
      <c r="P64" s="99"/>
    </row>
    <row r="65" spans="2:16" x14ac:dyDescent="0.2">
      <c r="B65" s="85"/>
      <c r="C65" s="38">
        <v>28</v>
      </c>
      <c r="D65" s="36" t="str">
        <f t="shared" si="4"/>
        <v/>
      </c>
      <c r="E65" s="37" t="str">
        <f t="shared" si="1"/>
        <v/>
      </c>
      <c r="F65" s="36" t="str">
        <f t="shared" si="2"/>
        <v/>
      </c>
      <c r="G65" s="37" t="str">
        <f t="shared" si="3"/>
        <v/>
      </c>
      <c r="H65" s="36" t="str">
        <f t="shared" si="5"/>
        <v/>
      </c>
      <c r="I65" s="88"/>
      <c r="K65" s="85"/>
      <c r="L65" s="38">
        <v>28</v>
      </c>
      <c r="M65" s="36" t="str">
        <f t="shared" si="6"/>
        <v/>
      </c>
      <c r="N65" s="37" t="str">
        <f t="shared" si="7"/>
        <v/>
      </c>
      <c r="O65" s="36" t="str">
        <f t="shared" si="8"/>
        <v/>
      </c>
      <c r="P65" s="99"/>
    </row>
    <row r="66" spans="2:16" x14ac:dyDescent="0.2">
      <c r="B66" s="85"/>
      <c r="C66" s="38">
        <v>29</v>
      </c>
      <c r="D66" s="36" t="str">
        <f t="shared" si="4"/>
        <v/>
      </c>
      <c r="E66" s="37" t="str">
        <f t="shared" si="1"/>
        <v/>
      </c>
      <c r="F66" s="36" t="str">
        <f t="shared" si="2"/>
        <v/>
      </c>
      <c r="G66" s="37" t="str">
        <f t="shared" si="3"/>
        <v/>
      </c>
      <c r="H66" s="36" t="str">
        <f t="shared" si="5"/>
        <v/>
      </c>
      <c r="I66" s="88"/>
      <c r="K66" s="85"/>
      <c r="L66" s="38">
        <v>29</v>
      </c>
      <c r="M66" s="36" t="str">
        <f t="shared" si="6"/>
        <v/>
      </c>
      <c r="N66" s="37" t="str">
        <f t="shared" si="7"/>
        <v/>
      </c>
      <c r="O66" s="36" t="str">
        <f t="shared" si="8"/>
        <v/>
      </c>
      <c r="P66" s="99"/>
    </row>
    <row r="67" spans="2:16" x14ac:dyDescent="0.2">
      <c r="B67" s="85"/>
      <c r="C67" s="38">
        <v>30</v>
      </c>
      <c r="D67" s="36" t="str">
        <f t="shared" si="4"/>
        <v/>
      </c>
      <c r="E67" s="37" t="str">
        <f t="shared" si="1"/>
        <v/>
      </c>
      <c r="F67" s="36" t="str">
        <f t="shared" si="2"/>
        <v/>
      </c>
      <c r="G67" s="37" t="str">
        <f t="shared" si="3"/>
        <v/>
      </c>
      <c r="H67" s="36" t="str">
        <f t="shared" si="5"/>
        <v/>
      </c>
      <c r="I67" s="88"/>
      <c r="K67" s="85"/>
      <c r="L67" s="38">
        <v>30</v>
      </c>
      <c r="M67" s="36" t="str">
        <f t="shared" si="6"/>
        <v/>
      </c>
      <c r="N67" s="37" t="str">
        <f t="shared" si="7"/>
        <v/>
      </c>
      <c r="O67" s="36" t="str">
        <f t="shared" si="8"/>
        <v/>
      </c>
      <c r="P67" s="99"/>
    </row>
    <row r="68" spans="2:16" x14ac:dyDescent="0.2">
      <c r="B68" s="85"/>
      <c r="C68" s="35">
        <v>31</v>
      </c>
      <c r="D68" s="36" t="str">
        <f t="shared" si="4"/>
        <v/>
      </c>
      <c r="E68" s="37" t="str">
        <f t="shared" si="1"/>
        <v/>
      </c>
      <c r="F68" s="36" t="str">
        <f t="shared" si="2"/>
        <v/>
      </c>
      <c r="G68" s="37" t="str">
        <f t="shared" si="3"/>
        <v/>
      </c>
      <c r="H68" s="36" t="str">
        <f t="shared" si="5"/>
        <v/>
      </c>
      <c r="I68" s="88"/>
      <c r="K68" s="85"/>
      <c r="L68" s="38">
        <v>31</v>
      </c>
      <c r="M68" s="36" t="str">
        <f t="shared" si="6"/>
        <v/>
      </c>
      <c r="N68" s="37" t="str">
        <f t="shared" si="7"/>
        <v/>
      </c>
      <c r="O68" s="36" t="str">
        <f t="shared" si="8"/>
        <v/>
      </c>
      <c r="P68" s="99"/>
    </row>
    <row r="69" spans="2:16" x14ac:dyDescent="0.2">
      <c r="B69" s="85"/>
      <c r="C69" s="38">
        <v>32</v>
      </c>
      <c r="D69" s="36" t="str">
        <f t="shared" si="4"/>
        <v/>
      </c>
      <c r="E69" s="37" t="str">
        <f t="shared" si="1"/>
        <v/>
      </c>
      <c r="F69" s="36" t="str">
        <f t="shared" si="2"/>
        <v/>
      </c>
      <c r="G69" s="37" t="str">
        <f t="shared" si="3"/>
        <v/>
      </c>
      <c r="H69" s="36" t="str">
        <f t="shared" si="5"/>
        <v/>
      </c>
      <c r="I69" s="88"/>
      <c r="K69" s="85"/>
      <c r="L69" s="38">
        <v>32</v>
      </c>
      <c r="M69" s="36" t="str">
        <f t="shared" si="6"/>
        <v/>
      </c>
      <c r="N69" s="37" t="str">
        <f t="shared" si="7"/>
        <v/>
      </c>
      <c r="O69" s="36" t="str">
        <f t="shared" si="8"/>
        <v/>
      </c>
      <c r="P69" s="99"/>
    </row>
    <row r="70" spans="2:16" x14ac:dyDescent="0.2">
      <c r="B70" s="85"/>
      <c r="C70" s="38">
        <v>33</v>
      </c>
      <c r="D70" s="36" t="str">
        <f t="shared" si="4"/>
        <v/>
      </c>
      <c r="E70" s="37" t="str">
        <f t="shared" si="1"/>
        <v/>
      </c>
      <c r="F70" s="36" t="str">
        <f t="shared" si="2"/>
        <v/>
      </c>
      <c r="G70" s="37" t="str">
        <f t="shared" si="3"/>
        <v/>
      </c>
      <c r="H70" s="36" t="str">
        <f t="shared" si="5"/>
        <v/>
      </c>
      <c r="I70" s="88"/>
      <c r="K70" s="85"/>
      <c r="L70" s="38">
        <v>33</v>
      </c>
      <c r="M70" s="36" t="str">
        <f t="shared" si="6"/>
        <v/>
      </c>
      <c r="N70" s="37" t="str">
        <f t="shared" si="7"/>
        <v/>
      </c>
      <c r="O70" s="36" t="str">
        <f t="shared" si="8"/>
        <v/>
      </c>
      <c r="P70" s="99"/>
    </row>
    <row r="71" spans="2:16" x14ac:dyDescent="0.2">
      <c r="B71" s="85"/>
      <c r="C71" s="38">
        <v>34</v>
      </c>
      <c r="D71" s="36" t="str">
        <f t="shared" si="4"/>
        <v/>
      </c>
      <c r="E71" s="37" t="str">
        <f t="shared" si="1"/>
        <v/>
      </c>
      <c r="F71" s="36" t="str">
        <f t="shared" si="2"/>
        <v/>
      </c>
      <c r="G71" s="37" t="str">
        <f t="shared" si="3"/>
        <v/>
      </c>
      <c r="H71" s="36" t="str">
        <f t="shared" si="5"/>
        <v/>
      </c>
      <c r="I71" s="88"/>
      <c r="K71" s="85"/>
      <c r="L71" s="38">
        <v>34</v>
      </c>
      <c r="M71" s="36" t="str">
        <f t="shared" si="6"/>
        <v/>
      </c>
      <c r="N71" s="37" t="str">
        <f t="shared" si="7"/>
        <v/>
      </c>
      <c r="O71" s="36" t="str">
        <f t="shared" si="8"/>
        <v/>
      </c>
      <c r="P71" s="99"/>
    </row>
    <row r="72" spans="2:16" x14ac:dyDescent="0.2">
      <c r="B72" s="85"/>
      <c r="C72" s="38">
        <v>35</v>
      </c>
      <c r="D72" s="36" t="str">
        <f t="shared" si="4"/>
        <v/>
      </c>
      <c r="E72" s="37" t="str">
        <f t="shared" si="1"/>
        <v/>
      </c>
      <c r="F72" s="36" t="str">
        <f t="shared" si="2"/>
        <v/>
      </c>
      <c r="G72" s="37" t="str">
        <f t="shared" si="3"/>
        <v/>
      </c>
      <c r="H72" s="36" t="str">
        <f t="shared" si="5"/>
        <v/>
      </c>
      <c r="I72" s="88"/>
      <c r="K72" s="85"/>
      <c r="L72" s="38">
        <v>35</v>
      </c>
      <c r="M72" s="36" t="str">
        <f t="shared" si="6"/>
        <v/>
      </c>
      <c r="N72" s="37" t="str">
        <f t="shared" si="7"/>
        <v/>
      </c>
      <c r="O72" s="36" t="str">
        <f t="shared" si="8"/>
        <v/>
      </c>
      <c r="P72" s="99"/>
    </row>
    <row r="73" spans="2:16" x14ac:dyDescent="0.2">
      <c r="B73" s="85"/>
      <c r="C73" s="35">
        <v>36</v>
      </c>
      <c r="D73" s="36" t="str">
        <f t="shared" si="4"/>
        <v/>
      </c>
      <c r="E73" s="37" t="str">
        <f t="shared" si="1"/>
        <v/>
      </c>
      <c r="F73" s="36" t="str">
        <f t="shared" si="2"/>
        <v/>
      </c>
      <c r="G73" s="37" t="str">
        <f t="shared" si="3"/>
        <v/>
      </c>
      <c r="H73" s="36" t="str">
        <f t="shared" si="5"/>
        <v/>
      </c>
      <c r="I73" s="88"/>
      <c r="K73" s="85"/>
      <c r="L73" s="38">
        <v>36</v>
      </c>
      <c r="M73" s="36" t="str">
        <f t="shared" si="6"/>
        <v/>
      </c>
      <c r="N73" s="37" t="str">
        <f t="shared" si="7"/>
        <v/>
      </c>
      <c r="O73" s="36" t="str">
        <f t="shared" si="8"/>
        <v/>
      </c>
      <c r="P73" s="99"/>
    </row>
    <row r="74" spans="2:16" x14ac:dyDescent="0.2">
      <c r="B74" s="85"/>
      <c r="C74" s="38">
        <v>37</v>
      </c>
      <c r="D74" s="36" t="str">
        <f t="shared" si="4"/>
        <v/>
      </c>
      <c r="E74" s="37" t="str">
        <f t="shared" si="1"/>
        <v/>
      </c>
      <c r="F74" s="36" t="str">
        <f t="shared" si="2"/>
        <v/>
      </c>
      <c r="G74" s="37" t="str">
        <f t="shared" si="3"/>
        <v/>
      </c>
      <c r="H74" s="36" t="str">
        <f t="shared" si="5"/>
        <v/>
      </c>
      <c r="I74" s="88"/>
      <c r="K74" s="85"/>
      <c r="L74" s="38">
        <v>37</v>
      </c>
      <c r="M74" s="36" t="str">
        <f t="shared" si="6"/>
        <v/>
      </c>
      <c r="N74" s="37" t="str">
        <f t="shared" si="7"/>
        <v/>
      </c>
      <c r="O74" s="36" t="str">
        <f t="shared" si="8"/>
        <v/>
      </c>
      <c r="P74" s="99"/>
    </row>
    <row r="75" spans="2:16" x14ac:dyDescent="0.2">
      <c r="B75" s="85"/>
      <c r="C75" s="38">
        <v>38</v>
      </c>
      <c r="D75" s="36" t="str">
        <f t="shared" si="4"/>
        <v/>
      </c>
      <c r="E75" s="37" t="str">
        <f t="shared" si="1"/>
        <v/>
      </c>
      <c r="F75" s="36" t="str">
        <f t="shared" si="2"/>
        <v/>
      </c>
      <c r="G75" s="37" t="str">
        <f t="shared" si="3"/>
        <v/>
      </c>
      <c r="H75" s="36" t="str">
        <f t="shared" si="5"/>
        <v/>
      </c>
      <c r="I75" s="88"/>
      <c r="K75" s="85"/>
      <c r="L75" s="38">
        <v>38</v>
      </c>
      <c r="M75" s="36" t="str">
        <f t="shared" si="6"/>
        <v/>
      </c>
      <c r="N75" s="37" t="str">
        <f t="shared" si="7"/>
        <v/>
      </c>
      <c r="O75" s="36" t="str">
        <f t="shared" si="8"/>
        <v/>
      </c>
      <c r="P75" s="99"/>
    </row>
    <row r="76" spans="2:16" x14ac:dyDescent="0.2">
      <c r="B76" s="85"/>
      <c r="C76" s="38">
        <v>39</v>
      </c>
      <c r="D76" s="36" t="str">
        <f t="shared" si="4"/>
        <v/>
      </c>
      <c r="E76" s="37" t="str">
        <f t="shared" si="1"/>
        <v/>
      </c>
      <c r="F76" s="36" t="str">
        <f t="shared" si="2"/>
        <v/>
      </c>
      <c r="G76" s="37" t="str">
        <f t="shared" si="3"/>
        <v/>
      </c>
      <c r="H76" s="36" t="str">
        <f t="shared" si="5"/>
        <v/>
      </c>
      <c r="I76" s="88"/>
      <c r="K76" s="85"/>
      <c r="L76" s="38">
        <v>39</v>
      </c>
      <c r="M76" s="36" t="str">
        <f t="shared" si="6"/>
        <v/>
      </c>
      <c r="N76" s="37" t="str">
        <f t="shared" si="7"/>
        <v/>
      </c>
      <c r="O76" s="36" t="str">
        <f t="shared" si="8"/>
        <v/>
      </c>
      <c r="P76" s="99"/>
    </row>
    <row r="77" spans="2:16" x14ac:dyDescent="0.2">
      <c r="B77" s="85"/>
      <c r="C77" s="38">
        <v>40</v>
      </c>
      <c r="D77" s="36" t="str">
        <f t="shared" si="4"/>
        <v/>
      </c>
      <c r="E77" s="37" t="str">
        <f t="shared" si="1"/>
        <v/>
      </c>
      <c r="F77" s="36" t="str">
        <f t="shared" si="2"/>
        <v/>
      </c>
      <c r="G77" s="37" t="str">
        <f t="shared" si="3"/>
        <v/>
      </c>
      <c r="H77" s="36" t="str">
        <f t="shared" si="5"/>
        <v/>
      </c>
      <c r="I77" s="88"/>
      <c r="K77" s="85"/>
      <c r="L77" s="38">
        <v>40</v>
      </c>
      <c r="M77" s="36" t="str">
        <f t="shared" si="6"/>
        <v/>
      </c>
      <c r="N77" s="37" t="str">
        <f t="shared" si="7"/>
        <v/>
      </c>
      <c r="O77" s="36" t="str">
        <f t="shared" si="8"/>
        <v/>
      </c>
      <c r="P77" s="99"/>
    </row>
    <row r="78" spans="2:16" x14ac:dyDescent="0.2">
      <c r="B78" s="85"/>
      <c r="C78" s="35">
        <v>41</v>
      </c>
      <c r="D78" s="36" t="str">
        <f t="shared" si="4"/>
        <v/>
      </c>
      <c r="E78" s="37" t="str">
        <f t="shared" si="1"/>
        <v/>
      </c>
      <c r="F78" s="36" t="str">
        <f t="shared" si="2"/>
        <v/>
      </c>
      <c r="G78" s="37" t="str">
        <f t="shared" si="3"/>
        <v/>
      </c>
      <c r="H78" s="36" t="str">
        <f t="shared" si="5"/>
        <v/>
      </c>
      <c r="I78" s="88"/>
      <c r="K78" s="85"/>
      <c r="L78" s="38">
        <v>41</v>
      </c>
      <c r="M78" s="36" t="str">
        <f t="shared" si="6"/>
        <v/>
      </c>
      <c r="N78" s="37" t="str">
        <f t="shared" si="7"/>
        <v/>
      </c>
      <c r="O78" s="36" t="str">
        <f t="shared" si="8"/>
        <v/>
      </c>
      <c r="P78" s="99"/>
    </row>
    <row r="79" spans="2:16" x14ac:dyDescent="0.2">
      <c r="B79" s="85"/>
      <c r="C79" s="38">
        <v>42</v>
      </c>
      <c r="D79" s="36" t="str">
        <f t="shared" si="4"/>
        <v/>
      </c>
      <c r="E79" s="37" t="str">
        <f t="shared" si="1"/>
        <v/>
      </c>
      <c r="F79" s="36" t="str">
        <f t="shared" si="2"/>
        <v/>
      </c>
      <c r="G79" s="37" t="str">
        <f t="shared" si="3"/>
        <v/>
      </c>
      <c r="H79" s="36" t="str">
        <f t="shared" si="5"/>
        <v/>
      </c>
      <c r="I79" s="88"/>
      <c r="K79" s="85"/>
      <c r="L79" s="38">
        <v>42</v>
      </c>
      <c r="M79" s="36" t="str">
        <f t="shared" si="6"/>
        <v/>
      </c>
      <c r="N79" s="37" t="str">
        <f t="shared" si="7"/>
        <v/>
      </c>
      <c r="O79" s="36" t="str">
        <f t="shared" si="8"/>
        <v/>
      </c>
      <c r="P79" s="99"/>
    </row>
    <row r="80" spans="2:16" x14ac:dyDescent="0.2">
      <c r="B80" s="85"/>
      <c r="C80" s="38">
        <v>43</v>
      </c>
      <c r="D80" s="36" t="str">
        <f t="shared" si="4"/>
        <v/>
      </c>
      <c r="E80" s="37" t="str">
        <f t="shared" si="1"/>
        <v/>
      </c>
      <c r="F80" s="36" t="str">
        <f t="shared" si="2"/>
        <v/>
      </c>
      <c r="G80" s="37" t="str">
        <f t="shared" si="3"/>
        <v/>
      </c>
      <c r="H80" s="36" t="str">
        <f t="shared" si="5"/>
        <v/>
      </c>
      <c r="I80" s="88"/>
      <c r="K80" s="85"/>
      <c r="L80" s="38">
        <v>43</v>
      </c>
      <c r="M80" s="36" t="str">
        <f t="shared" si="6"/>
        <v/>
      </c>
      <c r="N80" s="37" t="str">
        <f t="shared" si="7"/>
        <v/>
      </c>
      <c r="O80" s="36" t="str">
        <f t="shared" si="8"/>
        <v/>
      </c>
      <c r="P80" s="99"/>
    </row>
    <row r="81" spans="2:17" x14ac:dyDescent="0.2">
      <c r="B81" s="85"/>
      <c r="C81" s="38">
        <v>44</v>
      </c>
      <c r="D81" s="36" t="str">
        <f t="shared" si="4"/>
        <v/>
      </c>
      <c r="E81" s="37" t="str">
        <f t="shared" si="1"/>
        <v/>
      </c>
      <c r="F81" s="36" t="str">
        <f t="shared" si="2"/>
        <v/>
      </c>
      <c r="G81" s="37" t="str">
        <f t="shared" si="3"/>
        <v/>
      </c>
      <c r="H81" s="36" t="str">
        <f t="shared" si="5"/>
        <v/>
      </c>
      <c r="I81" s="88"/>
      <c r="K81" s="85"/>
      <c r="L81" s="38">
        <v>44</v>
      </c>
      <c r="M81" s="36" t="str">
        <f t="shared" si="6"/>
        <v/>
      </c>
      <c r="N81" s="37" t="str">
        <f t="shared" si="7"/>
        <v/>
      </c>
      <c r="O81" s="36" t="str">
        <f t="shared" si="8"/>
        <v/>
      </c>
      <c r="P81" s="99"/>
    </row>
    <row r="82" spans="2:17" x14ac:dyDescent="0.2">
      <c r="B82" s="85"/>
      <c r="C82" s="38">
        <v>45</v>
      </c>
      <c r="D82" s="36" t="str">
        <f t="shared" si="4"/>
        <v/>
      </c>
      <c r="E82" s="37" t="str">
        <f t="shared" si="1"/>
        <v/>
      </c>
      <c r="F82" s="36" t="str">
        <f t="shared" si="2"/>
        <v/>
      </c>
      <c r="G82" s="37" t="str">
        <f t="shared" si="3"/>
        <v/>
      </c>
      <c r="H82" s="36" t="str">
        <f t="shared" si="5"/>
        <v/>
      </c>
      <c r="I82" s="88"/>
      <c r="K82" s="85"/>
      <c r="L82" s="38">
        <v>45</v>
      </c>
      <c r="M82" s="36" t="str">
        <f t="shared" si="6"/>
        <v/>
      </c>
      <c r="N82" s="37" t="str">
        <f t="shared" si="7"/>
        <v/>
      </c>
      <c r="O82" s="36" t="str">
        <f t="shared" si="8"/>
        <v/>
      </c>
      <c r="P82" s="99"/>
    </row>
    <row r="83" spans="2:17" x14ac:dyDescent="0.2">
      <c r="B83" s="85"/>
      <c r="C83" s="35">
        <v>46</v>
      </c>
      <c r="D83" s="36" t="str">
        <f t="shared" si="4"/>
        <v/>
      </c>
      <c r="E83" s="37" t="str">
        <f t="shared" si="1"/>
        <v/>
      </c>
      <c r="F83" s="36" t="str">
        <f t="shared" si="2"/>
        <v/>
      </c>
      <c r="G83" s="37" t="str">
        <f t="shared" si="3"/>
        <v/>
      </c>
      <c r="H83" s="36" t="str">
        <f t="shared" si="5"/>
        <v/>
      </c>
      <c r="I83" s="88"/>
      <c r="K83" s="85"/>
      <c r="L83" s="38">
        <v>46</v>
      </c>
      <c r="M83" s="36" t="str">
        <f t="shared" si="6"/>
        <v/>
      </c>
      <c r="N83" s="37" t="str">
        <f t="shared" si="7"/>
        <v/>
      </c>
      <c r="O83" s="36" t="str">
        <f t="shared" si="8"/>
        <v/>
      </c>
      <c r="P83" s="99"/>
    </row>
    <row r="84" spans="2:17" x14ac:dyDescent="0.2">
      <c r="B84" s="85"/>
      <c r="C84" s="38">
        <v>47</v>
      </c>
      <c r="D84" s="36" t="str">
        <f t="shared" si="4"/>
        <v/>
      </c>
      <c r="E84" s="37" t="str">
        <f t="shared" si="1"/>
        <v/>
      </c>
      <c r="F84" s="36" t="str">
        <f t="shared" si="2"/>
        <v/>
      </c>
      <c r="G84" s="37" t="str">
        <f t="shared" si="3"/>
        <v/>
      </c>
      <c r="H84" s="36" t="str">
        <f t="shared" si="5"/>
        <v/>
      </c>
      <c r="I84" s="88"/>
      <c r="K84" s="85"/>
      <c r="L84" s="38">
        <v>47</v>
      </c>
      <c r="M84" s="36" t="str">
        <f t="shared" si="6"/>
        <v/>
      </c>
      <c r="N84" s="37" t="str">
        <f t="shared" si="7"/>
        <v/>
      </c>
      <c r="O84" s="36" t="str">
        <f t="shared" si="8"/>
        <v/>
      </c>
      <c r="P84" s="99"/>
    </row>
    <row r="85" spans="2:17" x14ac:dyDescent="0.2">
      <c r="B85" s="85"/>
      <c r="C85" s="38">
        <v>48</v>
      </c>
      <c r="D85" s="36" t="str">
        <f t="shared" si="4"/>
        <v/>
      </c>
      <c r="E85" s="37" t="str">
        <f t="shared" si="1"/>
        <v/>
      </c>
      <c r="F85" s="36" t="str">
        <f t="shared" si="2"/>
        <v/>
      </c>
      <c r="G85" s="37" t="str">
        <f t="shared" si="3"/>
        <v/>
      </c>
      <c r="H85" s="36" t="str">
        <f t="shared" si="5"/>
        <v/>
      </c>
      <c r="I85" s="88"/>
      <c r="K85" s="85"/>
      <c r="L85" s="38">
        <v>48</v>
      </c>
      <c r="M85" s="36" t="str">
        <f t="shared" si="6"/>
        <v/>
      </c>
      <c r="N85" s="37" t="str">
        <f t="shared" si="7"/>
        <v/>
      </c>
      <c r="O85" s="36" t="str">
        <f t="shared" si="8"/>
        <v/>
      </c>
      <c r="P85" s="99"/>
    </row>
    <row r="86" spans="2:17" x14ac:dyDescent="0.2">
      <c r="B86" s="85"/>
      <c r="C86" s="38">
        <v>49</v>
      </c>
      <c r="D86" s="36" t="str">
        <f t="shared" si="4"/>
        <v/>
      </c>
      <c r="E86" s="37" t="str">
        <f t="shared" si="1"/>
        <v/>
      </c>
      <c r="F86" s="36" t="str">
        <f t="shared" si="2"/>
        <v/>
      </c>
      <c r="G86" s="37" t="str">
        <f t="shared" si="3"/>
        <v/>
      </c>
      <c r="H86" s="36" t="str">
        <f t="shared" si="5"/>
        <v/>
      </c>
      <c r="I86" s="88"/>
      <c r="K86" s="85"/>
      <c r="L86" s="38">
        <v>49</v>
      </c>
      <c r="M86" s="36" t="str">
        <f t="shared" si="6"/>
        <v/>
      </c>
      <c r="N86" s="37" t="str">
        <f t="shared" si="7"/>
        <v/>
      </c>
      <c r="O86" s="36" t="str">
        <f t="shared" si="8"/>
        <v/>
      </c>
      <c r="P86" s="99"/>
    </row>
    <row r="87" spans="2:17" x14ac:dyDescent="0.2">
      <c r="B87" s="85"/>
      <c r="C87" s="38">
        <v>50</v>
      </c>
      <c r="D87" s="36" t="str">
        <f t="shared" si="4"/>
        <v/>
      </c>
      <c r="E87" s="37" t="str">
        <f t="shared" si="1"/>
        <v/>
      </c>
      <c r="F87" s="36" t="str">
        <f t="shared" si="2"/>
        <v/>
      </c>
      <c r="G87" s="37" t="str">
        <f t="shared" si="3"/>
        <v/>
      </c>
      <c r="H87" s="36" t="str">
        <f t="shared" si="5"/>
        <v/>
      </c>
      <c r="I87" s="88"/>
      <c r="K87" s="85"/>
      <c r="L87" s="38">
        <v>50</v>
      </c>
      <c r="M87" s="36" t="str">
        <f t="shared" si="6"/>
        <v/>
      </c>
      <c r="N87" s="37" t="str">
        <f t="shared" si="7"/>
        <v/>
      </c>
      <c r="O87" s="36" t="str">
        <f t="shared" si="8"/>
        <v/>
      </c>
      <c r="P87" s="99"/>
    </row>
    <row r="88" spans="2:17" x14ac:dyDescent="0.2">
      <c r="B88" s="89"/>
      <c r="C88" s="90"/>
      <c r="D88" s="90"/>
      <c r="E88" s="90"/>
      <c r="F88" s="90"/>
      <c r="G88" s="90"/>
      <c r="H88" s="90"/>
      <c r="I88" s="91"/>
      <c r="K88" s="89"/>
      <c r="L88" s="90"/>
      <c r="M88" s="90"/>
      <c r="N88" s="90"/>
      <c r="O88" s="90"/>
      <c r="P88" s="102"/>
    </row>
    <row r="89" spans="2:17" x14ac:dyDescent="0.2">
      <c r="I89" s="78"/>
    </row>
    <row r="90" spans="2:17" x14ac:dyDescent="0.2">
      <c r="I90" s="78"/>
    </row>
    <row r="91" spans="2:17" x14ac:dyDescent="0.2">
      <c r="B91" s="127" t="s">
        <v>40</v>
      </c>
      <c r="C91" s="127"/>
      <c r="D91" s="127"/>
      <c r="E91" s="127"/>
      <c r="F91" s="127"/>
      <c r="G91" s="127"/>
      <c r="H91" s="127"/>
      <c r="I91" s="127"/>
      <c r="J91" s="127"/>
      <c r="K91" s="127"/>
      <c r="L91" s="127"/>
      <c r="M91" s="127"/>
      <c r="N91" s="127"/>
      <c r="O91" s="127"/>
      <c r="P91" s="127"/>
    </row>
    <row r="92" spans="2:17" x14ac:dyDescent="0.2">
      <c r="Q92" s="44"/>
    </row>
    <row r="93" spans="2:17" x14ac:dyDescent="0.2">
      <c r="Q93" s="44"/>
    </row>
    <row r="94" spans="2:17" x14ac:dyDescent="0.2">
      <c r="Q94" s="44"/>
    </row>
    <row r="95" spans="2:17" x14ac:dyDescent="0.2">
      <c r="Q95" s="44"/>
    </row>
    <row r="96" spans="2:17" x14ac:dyDescent="0.2">
      <c r="Q96" s="44"/>
    </row>
    <row r="97" spans="17:17" x14ac:dyDescent="0.2">
      <c r="Q97" s="44"/>
    </row>
    <row r="98" spans="17:17" x14ac:dyDescent="0.2">
      <c r="Q98" s="44"/>
    </row>
    <row r="99" spans="17:17" x14ac:dyDescent="0.2">
      <c r="Q99" s="44"/>
    </row>
    <row r="100" spans="17:17" x14ac:dyDescent="0.2">
      <c r="Q100" s="44"/>
    </row>
    <row r="101" spans="17:17" x14ac:dyDescent="0.2">
      <c r="Q101" s="44"/>
    </row>
    <row r="102" spans="17:17" x14ac:dyDescent="0.2">
      <c r="Q102" s="44"/>
    </row>
    <row r="103" spans="17:17" x14ac:dyDescent="0.2">
      <c r="Q103" s="44"/>
    </row>
    <row r="104" spans="17:17" x14ac:dyDescent="0.2">
      <c r="Q104" s="44"/>
    </row>
    <row r="105" spans="17:17" x14ac:dyDescent="0.2">
      <c r="Q105" s="44"/>
    </row>
    <row r="106" spans="17:17" x14ac:dyDescent="0.2">
      <c r="Q106" s="44"/>
    </row>
    <row r="107" spans="17:17" x14ac:dyDescent="0.2">
      <c r="Q107" s="44"/>
    </row>
    <row r="108" spans="17:17" x14ac:dyDescent="0.2">
      <c r="Q108" s="44"/>
    </row>
    <row r="109" spans="17:17" x14ac:dyDescent="0.2">
      <c r="Q109" s="44"/>
    </row>
    <row r="110" spans="17:17" x14ac:dyDescent="0.2">
      <c r="Q110" s="44"/>
    </row>
    <row r="111" spans="17:17" x14ac:dyDescent="0.2">
      <c r="Q111" s="44"/>
    </row>
    <row r="112" spans="17:17" x14ac:dyDescent="0.2">
      <c r="Q112" s="44"/>
    </row>
    <row r="113" spans="17:17" x14ac:dyDescent="0.2">
      <c r="Q113" s="44"/>
    </row>
    <row r="114" spans="17:17" x14ac:dyDescent="0.2">
      <c r="Q114" s="44"/>
    </row>
    <row r="115" spans="17:17" x14ac:dyDescent="0.2">
      <c r="Q115" s="44"/>
    </row>
    <row r="116" spans="17:17" x14ac:dyDescent="0.2">
      <c r="Q116" s="44"/>
    </row>
    <row r="117" spans="17:17" x14ac:dyDescent="0.2">
      <c r="Q117" s="44"/>
    </row>
    <row r="118" spans="17:17" x14ac:dyDescent="0.2">
      <c r="Q118" s="44"/>
    </row>
    <row r="119" spans="17:17" x14ac:dyDescent="0.2">
      <c r="Q119" s="44"/>
    </row>
    <row r="120" spans="17:17" x14ac:dyDescent="0.2">
      <c r="Q120" s="44"/>
    </row>
    <row r="121" spans="17:17" x14ac:dyDescent="0.2">
      <c r="Q121" s="44"/>
    </row>
    <row r="122" spans="17:17" x14ac:dyDescent="0.2">
      <c r="Q122" s="44"/>
    </row>
    <row r="123" spans="17:17" x14ac:dyDescent="0.2">
      <c r="Q123" s="44"/>
    </row>
    <row r="124" spans="17:17" x14ac:dyDescent="0.2">
      <c r="Q124" s="44"/>
    </row>
    <row r="125" spans="17:17" x14ac:dyDescent="0.2">
      <c r="Q125" s="44"/>
    </row>
    <row r="126" spans="17:17" x14ac:dyDescent="0.2">
      <c r="Q126" s="44"/>
    </row>
    <row r="127" spans="17:17" x14ac:dyDescent="0.2">
      <c r="Q127" s="44"/>
    </row>
    <row r="128" spans="17:17" x14ac:dyDescent="0.2">
      <c r="Q128" s="44"/>
    </row>
    <row r="129" spans="17:17" x14ac:dyDescent="0.2">
      <c r="Q129" s="44"/>
    </row>
    <row r="130" spans="17:17" x14ac:dyDescent="0.2">
      <c r="Q130" s="44"/>
    </row>
    <row r="131" spans="17:17" x14ac:dyDescent="0.2">
      <c r="Q131" s="44"/>
    </row>
    <row r="132" spans="17:17" x14ac:dyDescent="0.2">
      <c r="Q132" s="44"/>
    </row>
    <row r="133" spans="17:17" x14ac:dyDescent="0.2">
      <c r="Q133" s="44"/>
    </row>
    <row r="134" spans="17:17" x14ac:dyDescent="0.2">
      <c r="Q134" s="44"/>
    </row>
    <row r="135" spans="17:17" x14ac:dyDescent="0.2">
      <c r="Q135" s="44"/>
    </row>
    <row r="136" spans="17:17" x14ac:dyDescent="0.2">
      <c r="Q136" s="44"/>
    </row>
    <row r="137" spans="17:17" x14ac:dyDescent="0.2">
      <c r="Q137" s="44"/>
    </row>
    <row r="138" spans="17:17" x14ac:dyDescent="0.2">
      <c r="Q138" s="44"/>
    </row>
    <row r="139" spans="17:17" x14ac:dyDescent="0.2">
      <c r="Q139" s="44"/>
    </row>
    <row r="140" spans="17:17" x14ac:dyDescent="0.2">
      <c r="Q140" s="44"/>
    </row>
    <row r="141" spans="17:17" x14ac:dyDescent="0.2">
      <c r="Q141" s="44"/>
    </row>
    <row r="142" spans="17:17" x14ac:dyDescent="0.2">
      <c r="Q142" s="44"/>
    </row>
    <row r="143" spans="17:17" x14ac:dyDescent="0.2">
      <c r="Q143" s="44"/>
    </row>
    <row r="144" spans="17:17" x14ac:dyDescent="0.2">
      <c r="Q144" s="44"/>
    </row>
    <row r="145" spans="17:17" x14ac:dyDescent="0.2">
      <c r="Q145" s="44"/>
    </row>
    <row r="146" spans="17:17" x14ac:dyDescent="0.2">
      <c r="Q146" s="44"/>
    </row>
    <row r="147" spans="17:17" x14ac:dyDescent="0.2">
      <c r="Q147" s="44"/>
    </row>
    <row r="148" spans="17:17" x14ac:dyDescent="0.2">
      <c r="Q148" s="44"/>
    </row>
    <row r="149" spans="17:17" x14ac:dyDescent="0.2">
      <c r="Q149" s="44"/>
    </row>
    <row r="150" spans="17:17" x14ac:dyDescent="0.2">
      <c r="Q150" s="44"/>
    </row>
    <row r="151" spans="17:17" x14ac:dyDescent="0.2">
      <c r="Q151" s="44"/>
    </row>
    <row r="152" spans="17:17" x14ac:dyDescent="0.2">
      <c r="Q152" s="44"/>
    </row>
    <row r="153" spans="17:17" x14ac:dyDescent="0.2">
      <c r="Q153" s="44"/>
    </row>
  </sheetData>
  <mergeCells count="29">
    <mergeCell ref="L35:L36"/>
    <mergeCell ref="M35:M36"/>
    <mergeCell ref="N35:N36"/>
    <mergeCell ref="O35:O36"/>
    <mergeCell ref="B91:P91"/>
    <mergeCell ref="C35:C36"/>
    <mergeCell ref="D35:D36"/>
    <mergeCell ref="E35:E36"/>
    <mergeCell ref="F35:F36"/>
    <mergeCell ref="G35:G36"/>
    <mergeCell ref="H35:H36"/>
    <mergeCell ref="L33:O33"/>
    <mergeCell ref="B14:F14"/>
    <mergeCell ref="B15:F15"/>
    <mergeCell ref="B16:F16"/>
    <mergeCell ref="B17:E17"/>
    <mergeCell ref="B19:F19"/>
    <mergeCell ref="B20:F20"/>
    <mergeCell ref="B23:F23"/>
    <mergeCell ref="B24:E24"/>
    <mergeCell ref="B25:F25"/>
    <mergeCell ref="B27:I30"/>
    <mergeCell ref="C33:H33"/>
    <mergeCell ref="B13:F13"/>
    <mergeCell ref="B2:L2"/>
    <mergeCell ref="B3:L7"/>
    <mergeCell ref="B9:G9"/>
    <mergeCell ref="B11:G11"/>
    <mergeCell ref="B12:F12"/>
  </mergeCells>
  <pageMargins left="0.70866141732283472" right="0.70866141732283472" top="0.74803149606299213" bottom="0.74803149606299213" header="0.31496062992125984" footer="0.31496062992125984"/>
  <pageSetup paperSize="9" scale="88" fitToHeight="3" orientation="portrait" r:id="rId1"/>
  <headerFooter>
    <oddHeader>&amp;R&amp;A</oddHeader>
    <oddFooter>&amp;LSara&amp;CPage &amp;P&amp;R&amp;D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NAVODILA ZA UPORABO</vt:lpstr>
      <vt:lpstr>MESEČNO ODPLAČEVANJE - NA KONCU</vt:lpstr>
      <vt:lpstr>LETNO ODPLAČEVANJE - NA KONCU</vt:lpstr>
      <vt:lpstr>MESEČNO ODPLAČEVANJE - NA ZAČET</vt:lpstr>
      <vt:lpstr>LETNO ODPLAČEVANJE - NA ZAČETKU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JAKA</dc:creator>
  <cp:lastModifiedBy>Neli Rahne</cp:lastModifiedBy>
  <dcterms:created xsi:type="dcterms:W3CDTF">2019-02-06T11:50:30Z</dcterms:created>
  <dcterms:modified xsi:type="dcterms:W3CDTF">2019-02-26T11:36:41Z</dcterms:modified>
</cp:coreProperties>
</file>